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firstSheet="2" activeTab="2"/>
  </bookViews>
  <sheets>
    <sheet name="nevezési lapok" sheetId="1" state="hidden" r:id="rId1"/>
    <sheet name="tanulók adatai" sheetId="2" state="hidden" r:id="rId2"/>
    <sheet name="FEDLAP" sheetId="3" r:id="rId3"/>
    <sheet name="L2" sheetId="4" r:id="rId4"/>
    <sheet name="F2" sheetId="5" r:id="rId5"/>
    <sheet name="F3" sheetId="6" r:id="rId6"/>
    <sheet name="L3" sheetId="7" r:id="rId7"/>
    <sheet name="F4" sheetId="8" r:id="rId8"/>
    <sheet name="L4" sheetId="9" r:id="rId9"/>
    <sheet name="F5" sheetId="10" r:id="rId10"/>
    <sheet name="L5" sheetId="11" r:id="rId11"/>
    <sheet name="F6" sheetId="12" r:id="rId12"/>
    <sheet name="L6" sheetId="13" r:id="rId13"/>
  </sheets>
  <definedNames/>
  <calcPr fullCalcOnLoad="1"/>
</workbook>
</file>

<file path=xl/sharedStrings.xml><?xml version="1.0" encoding="utf-8"?>
<sst xmlns="http://schemas.openxmlformats.org/spreadsheetml/2006/main" count="887" uniqueCount="305">
  <si>
    <t>név</t>
  </si>
  <si>
    <t>szül.éve</t>
  </si>
  <si>
    <t>SZTÁRAI</t>
  </si>
  <si>
    <t>BARABÁS HANNA</t>
  </si>
  <si>
    <t>OROSZ OLÍVIA</t>
  </si>
  <si>
    <t>SZALAI KITTI</t>
  </si>
  <si>
    <t>HORVÁTH NAÓMI</t>
  </si>
  <si>
    <t>KEREKES SAROLTA</t>
  </si>
  <si>
    <t>HORVÁTH ALÍZ</t>
  </si>
  <si>
    <t xml:space="preserve">LEÁNYOK </t>
  </si>
  <si>
    <t>FIÚK</t>
  </si>
  <si>
    <t>AKARÓ RAFAEL</t>
  </si>
  <si>
    <t>PÁTRI SÁMUEL</t>
  </si>
  <si>
    <t>SZABÓ ÁRMIN</t>
  </si>
  <si>
    <t>TOKODI ILLÉS</t>
  </si>
  <si>
    <t>SLÍZIA DÁVID</t>
  </si>
  <si>
    <t>WOLFÁHRT ÁRON</t>
  </si>
  <si>
    <t>SIMÉNFALI ÁRON</t>
  </si>
  <si>
    <t>SZEKERES BENJAMIN</t>
  </si>
  <si>
    <t>ÁNGYÁN MILÁN</t>
  </si>
  <si>
    <t>OROSZ DONÁT</t>
  </si>
  <si>
    <t>LŐRINCZ ADRIÁN</t>
  </si>
  <si>
    <t>TÓTH ÁDÁM</t>
  </si>
  <si>
    <t>BARABÁS FANNI</t>
  </si>
  <si>
    <t>NAGY ESZTER</t>
  </si>
  <si>
    <t>LÉHMANN ADONIKA</t>
  </si>
  <si>
    <t>PESTI NÓRA TULIPÁN</t>
  </si>
  <si>
    <t>MINK DOROTI</t>
  </si>
  <si>
    <t>HEIBL ESZTER LILLA</t>
  </si>
  <si>
    <t>GYARAKI ÉVA</t>
  </si>
  <si>
    <t>KORMOS VIOLA ANNA</t>
  </si>
  <si>
    <t>NAGY NIKOLETT</t>
  </si>
  <si>
    <t>BÓDI REBEKA</t>
  </si>
  <si>
    <t>SOLYMOSI KRISZTIÁN</t>
  </si>
  <si>
    <t>DEZSŐ BENCE</t>
  </si>
  <si>
    <t>SZENTGYÖRGYVÖLGYI RUBEN</t>
  </si>
  <si>
    <t>LEHMAN JEFTE</t>
  </si>
  <si>
    <t>KAPUVÁRI BÁLINT JÁCINT</t>
  </si>
  <si>
    <t>GERA DORINA</t>
  </si>
  <si>
    <t>NAGY LAJOS</t>
  </si>
  <si>
    <t>TÓTH TEODÓRA</t>
  </si>
  <si>
    <t>GERGELY DORKA</t>
  </si>
  <si>
    <t>NÉMETH ADÉL</t>
  </si>
  <si>
    <t>FALUDI RÉKA</t>
  </si>
  <si>
    <t>GALAMOS ZOÉ</t>
  </si>
  <si>
    <t>GYENIZSE NAGY BALÁZS</t>
  </si>
  <si>
    <t>NAGY VILMOS</t>
  </si>
  <si>
    <t>SÁRSZEGI TAMÁS</t>
  </si>
  <si>
    <t>LUKÁCS MÁRK</t>
  </si>
  <si>
    <t>OLTÁSFY BÁLINT</t>
  </si>
  <si>
    <t>DEÁK</t>
  </si>
  <si>
    <t>SZŐKE MÁTÉ</t>
  </si>
  <si>
    <t>WIESNER SZABOLCS</t>
  </si>
  <si>
    <t>BARANYAI ARTÚR</t>
  </si>
  <si>
    <t>GELENCSÉR BÁLINT</t>
  </si>
  <si>
    <t>KOVÁCS MÁTYÁS</t>
  </si>
  <si>
    <t>CSERI BENCE</t>
  </si>
  <si>
    <t>GALAMBOS ISTVÁN</t>
  </si>
  <si>
    <t>RÓZSA RICHÁRD</t>
  </si>
  <si>
    <t>OLÁH KRISTÓF</t>
  </si>
  <si>
    <t>UNGVÁRI ZSOMBOR</t>
  </si>
  <si>
    <t>SÜTŐ BENEDEK</t>
  </si>
  <si>
    <t>MONORI ZALÁN</t>
  </si>
  <si>
    <t>TÓTH MÁRTON</t>
  </si>
  <si>
    <t>BEREMEND</t>
  </si>
  <si>
    <t>KOMLÓ, KODÁLY</t>
  </si>
  <si>
    <t>KOMLÓ, SZILVÁS</t>
  </si>
  <si>
    <t>MOHÁCS, BOLDOG GIZELLA</t>
  </si>
  <si>
    <t>ÚJPETRE</t>
  </si>
  <si>
    <t>BÓLY</t>
  </si>
  <si>
    <t>helyezés</t>
  </si>
  <si>
    <t>versenyző neve</t>
  </si>
  <si>
    <t>iskola neve</t>
  </si>
  <si>
    <t>EGYÉNI VERSENY</t>
  </si>
  <si>
    <t>SZÜL. ÉVE:</t>
  </si>
  <si>
    <t>ISKOLA NEVE:</t>
  </si>
  <si>
    <t>KÓDJA:</t>
  </si>
  <si>
    <t xml:space="preserve">VERSENYZŐ </t>
  </si>
  <si>
    <t>NEVE:</t>
  </si>
  <si>
    <t>KORCSOPORTJA:</t>
  </si>
  <si>
    <t>HELYEZÉSE:</t>
  </si>
  <si>
    <t>MORVAI LAURA</t>
  </si>
  <si>
    <t>ÁKOSHEGYI DÓRA</t>
  </si>
  <si>
    <t>LOVÁSZ ÁGNES</t>
  </si>
  <si>
    <t>SZPATÁR HANNA</t>
  </si>
  <si>
    <t>TÓTH LILI</t>
  </si>
  <si>
    <t>TEGZES KATA</t>
  </si>
  <si>
    <t>VINICZAI HANGA</t>
  </si>
  <si>
    <t>JÁNI JOHANNA</t>
  </si>
  <si>
    <t>WERNER ZITA</t>
  </si>
  <si>
    <t>RADÓ VIKTÓRIA</t>
  </si>
  <si>
    <t>MAROS BOJÁNA</t>
  </si>
  <si>
    <t>KISS BOGLÁRKA</t>
  </si>
  <si>
    <t>FARKAS FANNI</t>
  </si>
  <si>
    <t>MIKÓ BIANKA</t>
  </si>
  <si>
    <t>SCHARRE ALEXANDRA</t>
  </si>
  <si>
    <t>BALOGH FATIMA</t>
  </si>
  <si>
    <t>KISS CSENGE</t>
  </si>
  <si>
    <t>KOZÁRMISLENY</t>
  </si>
  <si>
    <t>HARKÁNY</t>
  </si>
  <si>
    <t>SZENT MÓR,PÉCS</t>
  </si>
  <si>
    <t>II. GYAKORLÓ, PÉCS</t>
  </si>
  <si>
    <t>GÖRCSÖNY</t>
  </si>
  <si>
    <t>HIDAS</t>
  </si>
  <si>
    <t>SZENTMARTONI MARTON</t>
  </si>
  <si>
    <t>SZŰCS BÁLINT</t>
  </si>
  <si>
    <t>REDZIC DAMIR</t>
  </si>
  <si>
    <t>WILKESZ RICHÁRD</t>
  </si>
  <si>
    <t>FÉNYES LEHEL</t>
  </si>
  <si>
    <t>NAGY LÓRÁNT</t>
  </si>
  <si>
    <t>JÖRG MÁTÉ ÁRON</t>
  </si>
  <si>
    <t>BECK ÁRON</t>
  </si>
  <si>
    <t>SZIROM GERGŐ</t>
  </si>
  <si>
    <t>IGNÁCZ TAMÁS</t>
  </si>
  <si>
    <t>BRAUN NORBERT</t>
  </si>
  <si>
    <t>BOKOR DÁNIEL</t>
  </si>
  <si>
    <t>BAGÓ ALEXANDER</t>
  </si>
  <si>
    <t>BERTUS KÁROLY</t>
  </si>
  <si>
    <t>SZTÁRAY, PÉCS</t>
  </si>
  <si>
    <t>GÁL ZSOLT</t>
  </si>
  <si>
    <t>VINKOVICS BIANKA</t>
  </si>
  <si>
    <t>BEREMED</t>
  </si>
  <si>
    <t>KOVÁCS MÓNIKA</t>
  </si>
  <si>
    <t>MAROSI NOÉMI</t>
  </si>
  <si>
    <t>GIBICZ LAURA</t>
  </si>
  <si>
    <t>ÁBUCZKI CSENGE</t>
  </si>
  <si>
    <t>BÁNFAI KIRA</t>
  </si>
  <si>
    <t>TÓTH FANNI</t>
  </si>
  <si>
    <t>SZUROMI HANGA</t>
  </si>
  <si>
    <t>PÜSPÖKI KRISZTINA</t>
  </si>
  <si>
    <t>VINICZAI JUDIT</t>
  </si>
  <si>
    <t>SIMON ZSUZSANNA</t>
  </si>
  <si>
    <t>MECSEKALJA</t>
  </si>
  <si>
    <t>LUKÁCS LÍVIA</t>
  </si>
  <si>
    <t>MATYÓK ADRIENN</t>
  </si>
  <si>
    <t>GYENIZSE -NAGY SÁRA</t>
  </si>
  <si>
    <t>LASKOVICS ESZTER</t>
  </si>
  <si>
    <t>MUZSERÁK NOÉMI</t>
  </si>
  <si>
    <t>DÖMSE ZITA</t>
  </si>
  <si>
    <t>MOLNÁR ADRIENN</t>
  </si>
  <si>
    <t>SVEGÁL ANASZTÁZIA</t>
  </si>
  <si>
    <t>PÁVKOVICS KINCSŐ</t>
  </si>
  <si>
    <t>SÁGI DORINA</t>
  </si>
  <si>
    <t>RITZL IVETT</t>
  </si>
  <si>
    <t>HOLBACH JULIA</t>
  </si>
  <si>
    <t>MIRJÁK ADRIENN</t>
  </si>
  <si>
    <t>FÜLÖP KAMILLA</t>
  </si>
  <si>
    <t>KÁRPÁTI MELITTA</t>
  </si>
  <si>
    <t>GRÓBICS IVÁNA</t>
  </si>
  <si>
    <t>LOVAS ESZTER</t>
  </si>
  <si>
    <t>NÉMETH EMESE</t>
  </si>
  <si>
    <t>HORVÁTH ÁGNES</t>
  </si>
  <si>
    <t>VARGA IVETT</t>
  </si>
  <si>
    <t>KISS ANTÓNIA</t>
  </si>
  <si>
    <t>GECŐ FANNI</t>
  </si>
  <si>
    <t>PTE DEÁK</t>
  </si>
  <si>
    <t>BARANYAI ARTUR</t>
  </si>
  <si>
    <t>KOMLÓ</t>
  </si>
  <si>
    <t>SCHWARCZ BOTOND</t>
  </si>
  <si>
    <t>KISS BALÁZS</t>
  </si>
  <si>
    <t>BARABÁS MÁRIÓ</t>
  </si>
  <si>
    <t>KALÁNYOS LAJOS</t>
  </si>
  <si>
    <t>SZÉCHENYI- TÁSI, PÉCS</t>
  </si>
  <si>
    <t>SIMON DEZSŐ</t>
  </si>
  <si>
    <t>BÁLINT GERGŐ</t>
  </si>
  <si>
    <t>ASZALÓS ANDRÁS</t>
  </si>
  <si>
    <t>CSOBOT KEVIN</t>
  </si>
  <si>
    <t>KISS ISTVÁN</t>
  </si>
  <si>
    <t>BENDE ÁRON</t>
  </si>
  <si>
    <t>BENDE BALÁZS</t>
  </si>
  <si>
    <t>ANDOK VIKTOR</t>
  </si>
  <si>
    <t>GAGYI NORBERT</t>
  </si>
  <si>
    <t>SZENTESI SZABOLCS</t>
  </si>
  <si>
    <t>SZENTESI MÁTYÁS</t>
  </si>
  <si>
    <t>GELLÉRT DÁVID</t>
  </si>
  <si>
    <t>BENEDEK TAMÁS</t>
  </si>
  <si>
    <t>MOLNÁR BOJÁN</t>
  </si>
  <si>
    <t>ZSEBE DÁVID</t>
  </si>
  <si>
    <t>POLICSEK BENEDEK</t>
  </si>
  <si>
    <t>HARMAT ZSOMBOR</t>
  </si>
  <si>
    <t>BRAUN BRÚNÓ</t>
  </si>
  <si>
    <t>TÓTH GÁBOR</t>
  </si>
  <si>
    <t>LEHOTA BÁLINT</t>
  </si>
  <si>
    <t>TABÁR ÁKOS</t>
  </si>
  <si>
    <t>CZINEGE MÁTÉ</t>
  </si>
  <si>
    <t>RAJNAI ÁKOS</t>
  </si>
  <si>
    <t>SZENT MÓR, PÉCS</t>
  </si>
  <si>
    <t>SCHANEMANN BARNABÁS</t>
  </si>
  <si>
    <t>VOZÁR MÁTYÁS</t>
  </si>
  <si>
    <t>BUDAVÁRI SEBESTYÉN</t>
  </si>
  <si>
    <t>GÁSPÁR MIKES</t>
  </si>
  <si>
    <t>TÓTH LUKÁCS</t>
  </si>
  <si>
    <t>VARASDI DÁNIEL</t>
  </si>
  <si>
    <t>KIMPF PÉTER</t>
  </si>
  <si>
    <t>CSONKA TIBOR</t>
  </si>
  <si>
    <t>HEIM ANDRÁS</t>
  </si>
  <si>
    <t>FERK TAMÁS BOJTA</t>
  </si>
  <si>
    <t>SZABÓ BALÁZS</t>
  </si>
  <si>
    <t>KENDIK BÁLINT</t>
  </si>
  <si>
    <t>JÁMBOR BÁLINT</t>
  </si>
  <si>
    <t>JOZIPOVICS MÁRK</t>
  </si>
  <si>
    <t>RIGER MÁRK</t>
  </si>
  <si>
    <t>REISZ DÁVID</t>
  </si>
  <si>
    <t>CR. NAGY LAJOS GIMNÁZIUM</t>
  </si>
  <si>
    <t>GYENIZSE-NAGY BALÁZS</t>
  </si>
  <si>
    <t>SZUROMI MÁTYÁS</t>
  </si>
  <si>
    <t>KOVÁCS BARNABÁS</t>
  </si>
  <si>
    <t>RÉTI MÁRTON</t>
  </si>
  <si>
    <t>HARSÁNYI MIKLÓS</t>
  </si>
  <si>
    <t>BUDZSÁKLIA ERIK</t>
  </si>
  <si>
    <t>MOLNÁR BALÁZS</t>
  </si>
  <si>
    <t>NAGY ZSOMBOR</t>
  </si>
  <si>
    <t>KEREKES KRISZTIÁN</t>
  </si>
  <si>
    <t>TÓTH ISTVÁN</t>
  </si>
  <si>
    <t>GŐSI GERGŐ</t>
  </si>
  <si>
    <t>BODÓ ZSOLT</t>
  </si>
  <si>
    <t>SÜLI BENJÁMIN</t>
  </si>
  <si>
    <t>KANYAR BENJÁMIN</t>
  </si>
  <si>
    <t>ZÁMBÓ DÁVID</t>
  </si>
  <si>
    <t>SZENTESI GERGELY</t>
  </si>
  <si>
    <t>KRUTEK BOTOND</t>
  </si>
  <si>
    <t>ZÁRTH KRISTÓF</t>
  </si>
  <si>
    <t>SZÉCHENYI-TÁSI, PÉCS</t>
  </si>
  <si>
    <t>JELENA RICHÁRD</t>
  </si>
  <si>
    <t>ZÁKÁNYI ERNŐ</t>
  </si>
  <si>
    <t>DÓRA DOMINIK</t>
  </si>
  <si>
    <t>MARTON VIKTOR</t>
  </si>
  <si>
    <t>MOLNÁR ÁGNES</t>
  </si>
  <si>
    <t>SZANISZLÓ KLAUDIA</t>
  </si>
  <si>
    <t>CR.NAGY LAJOS GIMNÁZIUM</t>
  </si>
  <si>
    <t>GALAMBOS ZOÉ</t>
  </si>
  <si>
    <t>POHL BIANKA</t>
  </si>
  <si>
    <t>NÉMETH EVELIN</t>
  </si>
  <si>
    <t>MOLNÁR HANNA</t>
  </si>
  <si>
    <t>GRÓCSIK EVELIN</t>
  </si>
  <si>
    <t>MAGÓ BEATRIX</t>
  </si>
  <si>
    <t>DITTRICH HENRIETTA</t>
  </si>
  <si>
    <t>KLIKLER HANNA</t>
  </si>
  <si>
    <t>MARTOS HANGA</t>
  </si>
  <si>
    <t>TÓTH ESZTER</t>
  </si>
  <si>
    <t>BAYER HELGA</t>
  </si>
  <si>
    <t>BUDAVÁRI ÁGOSTON</t>
  </si>
  <si>
    <t>KOHLMANN FERENC</t>
  </si>
  <si>
    <t>ORMÁNDI LÁZÁR</t>
  </si>
  <si>
    <t>BABITS MÁRIUSZ</t>
  </si>
  <si>
    <t>RÉTI ZSOMBOR</t>
  </si>
  <si>
    <t>JANUS, PÉCS</t>
  </si>
  <si>
    <t>MAGYAR HUBA</t>
  </si>
  <si>
    <t>SIMONYI, PÉCS</t>
  </si>
  <si>
    <t>WEISZ OLIVÉR</t>
  </si>
  <si>
    <t>BLÉZ GERGŐ</t>
  </si>
  <si>
    <t>HORVÁT GÁBOR</t>
  </si>
  <si>
    <t>KISS DOMINIK</t>
  </si>
  <si>
    <t>KIRÁLY MÁRK</t>
  </si>
  <si>
    <t>DUDÁS MÁTÉ</t>
  </si>
  <si>
    <t>NAGY KRISZTINA</t>
  </si>
  <si>
    <t>RÉTSEI RITA</t>
  </si>
  <si>
    <t>HERENDI ZSÓFIA</t>
  </si>
  <si>
    <t>VONYÓ VIRÁG</t>
  </si>
  <si>
    <t>SPENGLER BETTINA</t>
  </si>
  <si>
    <t>HORVÁTH KARMEN</t>
  </si>
  <si>
    <t>VINICZAI CSENGE</t>
  </si>
  <si>
    <t>HAMBERGER ÁGNES</t>
  </si>
  <si>
    <t>LEŐWEY, PÉCS</t>
  </si>
  <si>
    <t>KOVÁCS ESZTER</t>
  </si>
  <si>
    <t>KÜRTÖSY ILONA</t>
  </si>
  <si>
    <t>ISTOKOVICS LAURA</t>
  </si>
  <si>
    <t>KOVÁCS BERTALAN</t>
  </si>
  <si>
    <t>ETLINGER JÁNOS</t>
  </si>
  <si>
    <t>TUMPEK ANDRÁS</t>
  </si>
  <si>
    <t>VÁRDAI LEVENTE</t>
  </si>
  <si>
    <t>FUTÓ HUBA</t>
  </si>
  <si>
    <t>ABAI DÁNIEL</t>
  </si>
  <si>
    <t>SIMON GERGŐ</t>
  </si>
  <si>
    <t>LEŐWEY,PÉCS</t>
  </si>
  <si>
    <t>HELSTÁB MARTIN</t>
  </si>
  <si>
    <t>SEBŐK ZITA</t>
  </si>
  <si>
    <t>KRESZ REBEKA</t>
  </si>
  <si>
    <t>MESZÉNA RÉKA</t>
  </si>
  <si>
    <t>CR. NEV. KÖZPONT, PÉCS</t>
  </si>
  <si>
    <t>NAGYFALUSI DOMINIK</t>
  </si>
  <si>
    <t>ILLÉS SZABOLCS</t>
  </si>
  <si>
    <t>GELLÉN DÁVID</t>
  </si>
  <si>
    <t>REISZ DÁNIEL</t>
  </si>
  <si>
    <t>SCHANERMANN BARNABÁS</t>
  </si>
  <si>
    <t>LEITNER DORINA</t>
  </si>
  <si>
    <t>KOVÁCS GRÉTA</t>
  </si>
  <si>
    <t>GOTTLIEB KITTI</t>
  </si>
  <si>
    <t>ORTMANN ANDRÁS</t>
  </si>
  <si>
    <t>ATOFFER BÁLINT</t>
  </si>
  <si>
    <t>SZABÓ LARIAN</t>
  </si>
  <si>
    <t>BALYALYA IMRE</t>
  </si>
  <si>
    <t>TANAI DORINA</t>
  </si>
  <si>
    <t>iskola neve  csapattagok</t>
  </si>
  <si>
    <t>helyezési szám</t>
  </si>
  <si>
    <t xml:space="preserve">CSAPATVERSENY </t>
  </si>
  <si>
    <t/>
  </si>
  <si>
    <t>JEGYZŐKÖNYV A 2012/2013 TANÉV</t>
  </si>
  <si>
    <t>MEZEI FUTÁS DIÁKOLIMPIA MEGYEI DÖNTŐJÉRŐL</t>
  </si>
  <si>
    <t>BARANYA MEGYE</t>
  </si>
  <si>
    <t>HELYSZÍN:  A SIMONYI SZAKKÖZÉPISKOLA MELLETTI FÜVES TERÜLET</t>
  </si>
  <si>
    <t>IDŐPONT: 2013. ÁPRILIS 8.</t>
  </si>
  <si>
    <t>A VERSENYBÍRÓSÁG ELNÖKE: HONTI RÓBERT</t>
  </si>
  <si>
    <t>A VERSENYBÍRÓSÁG TITKÁRA: HAÁSZ JÁNOS</t>
  </si>
  <si>
    <t>IDŐ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</si>
</sst>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3"/>
      <color indexed="8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46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2" fillId="0" borderId="20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33" borderId="26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top"/>
    </xf>
    <xf numFmtId="0" fontId="49" fillId="34" borderId="0" xfId="0" applyFont="1" applyFill="1" applyBorder="1" applyAlignment="1">
      <alignment horizontal="center" vertical="top"/>
    </xf>
    <xf numFmtId="0" fontId="42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horizontal="center" vertical="top"/>
    </xf>
    <xf numFmtId="0" fontId="49" fillId="33" borderId="15" xfId="0" applyFont="1" applyFill="1" applyBorder="1" applyAlignment="1">
      <alignment horizontal="center" vertical="top"/>
    </xf>
    <xf numFmtId="0" fontId="50" fillId="0" borderId="23" xfId="0" applyFont="1" applyBorder="1" applyAlignment="1">
      <alignment horizontal="center" vertical="center" textRotation="180"/>
    </xf>
    <xf numFmtId="0" fontId="50" fillId="0" borderId="22" xfId="0" applyFont="1" applyBorder="1" applyAlignment="1">
      <alignment horizontal="center" vertical="center" textRotation="180"/>
    </xf>
    <xf numFmtId="0" fontId="50" fillId="0" borderId="0" xfId="0" applyFont="1" applyAlignment="1">
      <alignment vertical="center"/>
    </xf>
    <xf numFmtId="0" fontId="23" fillId="0" borderId="25" xfId="0" applyFont="1" applyBorder="1" applyAlignment="1">
      <alignment horizontal="center"/>
    </xf>
    <xf numFmtId="0" fontId="51" fillId="0" borderId="19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2" fillId="0" borderId="10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left"/>
    </xf>
    <xf numFmtId="0" fontId="47" fillId="0" borderId="2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3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textRotation="180"/>
    </xf>
    <xf numFmtId="0" fontId="47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left"/>
    </xf>
    <xf numFmtId="0" fontId="51" fillId="0" borderId="32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34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1" fillId="0" borderId="36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7" fontId="0" fillId="0" borderId="0" xfId="0" applyNumberFormat="1" applyAlignment="1">
      <alignment/>
    </xf>
    <xf numFmtId="0" fontId="50" fillId="0" borderId="38" xfId="0" applyFont="1" applyBorder="1" applyAlignment="1">
      <alignment horizontal="center" vertical="center" textRotation="180"/>
    </xf>
    <xf numFmtId="0" fontId="47" fillId="0" borderId="38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 wrapText="1"/>
    </xf>
    <xf numFmtId="47" fontId="0" fillId="0" borderId="38" xfId="0" applyNumberFormat="1" applyBorder="1" applyAlignment="1">
      <alignment/>
    </xf>
    <xf numFmtId="47" fontId="0" fillId="0" borderId="23" xfId="0" applyNumberFormat="1" applyBorder="1" applyAlignment="1">
      <alignment/>
    </xf>
    <xf numFmtId="47" fontId="0" fillId="0" borderId="39" xfId="0" applyNumberFormat="1" applyBorder="1" applyAlignment="1">
      <alignment/>
    </xf>
    <xf numFmtId="47" fontId="0" fillId="0" borderId="40" xfId="0" applyNumberFormat="1" applyBorder="1" applyAlignment="1">
      <alignment/>
    </xf>
    <xf numFmtId="47" fontId="0" fillId="0" borderId="38" xfId="0" applyNumberFormat="1" applyBorder="1" applyAlignment="1">
      <alignment/>
    </xf>
    <xf numFmtId="47" fontId="0" fillId="0" borderId="39" xfId="0" applyNumberFormat="1" applyBorder="1" applyAlignment="1">
      <alignment/>
    </xf>
    <xf numFmtId="0" fontId="50" fillId="0" borderId="26" xfId="0" applyFont="1" applyBorder="1" applyAlignment="1">
      <alignment horizontal="center" vertical="center" textRotation="180"/>
    </xf>
    <xf numFmtId="0" fontId="47" fillId="0" borderId="41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42" fillId="0" borderId="43" xfId="0" applyFont="1" applyBorder="1" applyAlignment="1">
      <alignment horizontal="left"/>
    </xf>
    <xf numFmtId="0" fontId="53" fillId="0" borderId="28" xfId="0" applyFont="1" applyBorder="1" applyAlignment="1">
      <alignment horizontal="center" vertical="center"/>
    </xf>
    <xf numFmtId="0" fontId="42" fillId="33" borderId="19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8" fillId="33" borderId="31" xfId="0" applyFont="1" applyFill="1" applyBorder="1" applyAlignment="1">
      <alignment horizontal="center" vertical="top"/>
    </xf>
    <xf numFmtId="0" fontId="48" fillId="33" borderId="46" xfId="0" applyFont="1" applyFill="1" applyBorder="1" applyAlignment="1">
      <alignment horizontal="center" vertical="top"/>
    </xf>
    <xf numFmtId="0" fontId="42" fillId="33" borderId="19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  <xf numFmtId="0" fontId="42" fillId="33" borderId="24" xfId="0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wrapText="1"/>
    </xf>
    <xf numFmtId="0" fontId="42" fillId="33" borderId="44" xfId="0" applyFont="1" applyFill="1" applyBorder="1" applyAlignment="1">
      <alignment horizontal="right" vertical="center"/>
    </xf>
    <xf numFmtId="0" fontId="42" fillId="33" borderId="47" xfId="0" applyFont="1" applyFill="1" applyBorder="1" applyAlignment="1">
      <alignment horizontal="right" vertical="center"/>
    </xf>
    <xf numFmtId="0" fontId="42" fillId="34" borderId="48" xfId="0" applyFont="1" applyFill="1" applyBorder="1" applyAlignment="1">
      <alignment horizontal="center" vertical="center"/>
    </xf>
    <xf numFmtId="0" fontId="42" fillId="34" borderId="49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33" borderId="50" xfId="0" applyFont="1" applyFill="1" applyBorder="1" applyAlignment="1">
      <alignment horizontal="center" vertical="center"/>
    </xf>
    <xf numFmtId="0" fontId="42" fillId="33" borderId="51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3" fillId="0" borderId="48" xfId="0" applyFont="1" applyBorder="1" applyAlignment="1">
      <alignment horizontal="center"/>
    </xf>
    <xf numFmtId="0" fontId="53" fillId="0" borderId="52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53" fillId="0" borderId="2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0" customWidth="1"/>
    <col min="2" max="3" width="13.57421875" style="0" customWidth="1"/>
    <col min="4" max="4" width="10.8515625" style="0" customWidth="1"/>
    <col min="5" max="5" width="10.00390625" style="0" customWidth="1"/>
    <col min="6" max="7" width="13.57421875" style="0" customWidth="1"/>
    <col min="8" max="8" width="10.140625" style="0" customWidth="1"/>
    <col min="9" max="9" width="10.00390625" style="0" customWidth="1"/>
    <col min="10" max="11" width="13.57421875" style="0" customWidth="1"/>
    <col min="12" max="12" width="10.140625" style="0" customWidth="1"/>
  </cols>
  <sheetData>
    <row r="1" spans="1:12" ht="45.75" customHeight="1" thickBot="1">
      <c r="A1" s="36" t="s">
        <v>75</v>
      </c>
      <c r="B1" s="108"/>
      <c r="C1" s="109"/>
      <c r="D1" s="37" t="s">
        <v>76</v>
      </c>
      <c r="E1" s="36" t="s">
        <v>75</v>
      </c>
      <c r="F1" s="108"/>
      <c r="G1" s="109"/>
      <c r="H1" s="37" t="s">
        <v>76</v>
      </c>
      <c r="I1" s="36" t="s">
        <v>75</v>
      </c>
      <c r="J1" s="108"/>
      <c r="K1" s="109"/>
      <c r="L1" s="37" t="s">
        <v>76</v>
      </c>
    </row>
    <row r="2" spans="1:12" ht="12.75" customHeight="1">
      <c r="A2" s="99" t="s">
        <v>77</v>
      </c>
      <c r="B2" s="100"/>
      <c r="C2" s="101"/>
      <c r="D2" s="102"/>
      <c r="E2" s="99" t="s">
        <v>77</v>
      </c>
      <c r="F2" s="100"/>
      <c r="G2" s="101"/>
      <c r="H2" s="102"/>
      <c r="I2" s="99" t="s">
        <v>77</v>
      </c>
      <c r="J2" s="100"/>
      <c r="K2" s="101"/>
      <c r="L2" s="102"/>
    </row>
    <row r="3" spans="1:12" ht="49.5" customHeight="1" thickBot="1">
      <c r="A3" s="38" t="s">
        <v>74</v>
      </c>
      <c r="B3" s="97" t="s">
        <v>78</v>
      </c>
      <c r="C3" s="98"/>
      <c r="D3" s="39" t="s">
        <v>79</v>
      </c>
      <c r="E3" s="38" t="s">
        <v>74</v>
      </c>
      <c r="F3" s="97" t="s">
        <v>78</v>
      </c>
      <c r="G3" s="98"/>
      <c r="H3" s="39" t="s">
        <v>79</v>
      </c>
      <c r="I3" s="38" t="s">
        <v>74</v>
      </c>
      <c r="J3" s="97" t="s">
        <v>78</v>
      </c>
      <c r="K3" s="98"/>
      <c r="L3" s="39" t="s">
        <v>79</v>
      </c>
    </row>
    <row r="4" spans="1:12" ht="38.25" customHeight="1" thickBot="1">
      <c r="A4" s="103" t="s">
        <v>80</v>
      </c>
      <c r="B4" s="104"/>
      <c r="C4" s="105"/>
      <c r="D4" s="106"/>
      <c r="E4" s="103" t="s">
        <v>80</v>
      </c>
      <c r="F4" s="104"/>
      <c r="G4" s="105"/>
      <c r="H4" s="106"/>
      <c r="I4" s="103" t="s">
        <v>80</v>
      </c>
      <c r="J4" s="104"/>
      <c r="K4" s="105"/>
      <c r="L4" s="106"/>
    </row>
    <row r="5" spans="1:12" ht="45.75" customHeight="1" thickBot="1">
      <c r="A5" s="36" t="s">
        <v>75</v>
      </c>
      <c r="B5" s="108"/>
      <c r="C5" s="109"/>
      <c r="D5" s="37" t="s">
        <v>76</v>
      </c>
      <c r="E5" s="36" t="s">
        <v>75</v>
      </c>
      <c r="F5" s="108"/>
      <c r="G5" s="109"/>
      <c r="H5" s="37" t="s">
        <v>76</v>
      </c>
      <c r="I5" s="36" t="s">
        <v>75</v>
      </c>
      <c r="J5" s="108"/>
      <c r="K5" s="109"/>
      <c r="L5" s="37" t="s">
        <v>76</v>
      </c>
    </row>
    <row r="6" spans="1:12" ht="12.75" customHeight="1">
      <c r="A6" s="99" t="s">
        <v>77</v>
      </c>
      <c r="B6" s="100"/>
      <c r="C6" s="101"/>
      <c r="D6" s="102"/>
      <c r="E6" s="99" t="s">
        <v>77</v>
      </c>
      <c r="F6" s="100"/>
      <c r="G6" s="101"/>
      <c r="H6" s="102"/>
      <c r="I6" s="99" t="s">
        <v>77</v>
      </c>
      <c r="J6" s="100"/>
      <c r="K6" s="101"/>
      <c r="L6" s="102"/>
    </row>
    <row r="7" spans="1:12" ht="49.5" customHeight="1" thickBot="1">
      <c r="A7" s="38" t="s">
        <v>74</v>
      </c>
      <c r="B7" s="97" t="s">
        <v>78</v>
      </c>
      <c r="C7" s="98"/>
      <c r="D7" s="39" t="s">
        <v>79</v>
      </c>
      <c r="E7" s="38" t="s">
        <v>74</v>
      </c>
      <c r="F7" s="97" t="s">
        <v>78</v>
      </c>
      <c r="G7" s="98"/>
      <c r="H7" s="39" t="s">
        <v>79</v>
      </c>
      <c r="I7" s="38" t="s">
        <v>74</v>
      </c>
      <c r="J7" s="97" t="s">
        <v>78</v>
      </c>
      <c r="K7" s="98"/>
      <c r="L7" s="39" t="s">
        <v>79</v>
      </c>
    </row>
    <row r="8" spans="1:12" ht="38.25" customHeight="1" thickBot="1">
      <c r="A8" s="103" t="s">
        <v>80</v>
      </c>
      <c r="B8" s="104"/>
      <c r="C8" s="105"/>
      <c r="D8" s="106"/>
      <c r="E8" s="103" t="s">
        <v>80</v>
      </c>
      <c r="F8" s="104"/>
      <c r="G8" s="105"/>
      <c r="H8" s="106"/>
      <c r="I8" s="103" t="s">
        <v>80</v>
      </c>
      <c r="J8" s="104"/>
      <c r="K8" s="105"/>
      <c r="L8" s="106"/>
    </row>
    <row r="9" spans="1:12" ht="45.75" customHeight="1" thickBot="1">
      <c r="A9" s="36" t="s">
        <v>75</v>
      </c>
      <c r="B9" s="108"/>
      <c r="C9" s="109"/>
      <c r="D9" s="37" t="s">
        <v>76</v>
      </c>
      <c r="E9" s="36" t="s">
        <v>75</v>
      </c>
      <c r="F9" s="108"/>
      <c r="G9" s="109"/>
      <c r="H9" s="37" t="s">
        <v>76</v>
      </c>
      <c r="I9" s="36" t="s">
        <v>75</v>
      </c>
      <c r="J9" s="108"/>
      <c r="K9" s="109"/>
      <c r="L9" s="37" t="s">
        <v>76</v>
      </c>
    </row>
    <row r="10" spans="1:12" ht="12.75" customHeight="1">
      <c r="A10" s="99" t="s">
        <v>77</v>
      </c>
      <c r="B10" s="100"/>
      <c r="C10" s="101"/>
      <c r="D10" s="102"/>
      <c r="E10" s="99" t="s">
        <v>77</v>
      </c>
      <c r="F10" s="100"/>
      <c r="G10" s="101"/>
      <c r="H10" s="102"/>
      <c r="I10" s="99" t="s">
        <v>77</v>
      </c>
      <c r="J10" s="100"/>
      <c r="K10" s="101"/>
      <c r="L10" s="102"/>
    </row>
    <row r="11" spans="1:12" ht="49.5" customHeight="1" thickBot="1">
      <c r="A11" s="38" t="s">
        <v>74</v>
      </c>
      <c r="B11" s="97" t="s">
        <v>78</v>
      </c>
      <c r="C11" s="98"/>
      <c r="D11" s="39" t="s">
        <v>79</v>
      </c>
      <c r="E11" s="38" t="s">
        <v>74</v>
      </c>
      <c r="F11" s="97" t="s">
        <v>78</v>
      </c>
      <c r="G11" s="98"/>
      <c r="H11" s="39" t="s">
        <v>79</v>
      </c>
      <c r="I11" s="38" t="s">
        <v>74</v>
      </c>
      <c r="J11" s="97" t="s">
        <v>78</v>
      </c>
      <c r="K11" s="98"/>
      <c r="L11" s="39" t="s">
        <v>79</v>
      </c>
    </row>
    <row r="12" spans="1:12" ht="38.25" customHeight="1" thickBot="1">
      <c r="A12" s="103" t="s">
        <v>80</v>
      </c>
      <c r="B12" s="104"/>
      <c r="C12" s="105"/>
      <c r="D12" s="106"/>
      <c r="E12" s="103" t="s">
        <v>80</v>
      </c>
      <c r="F12" s="104"/>
      <c r="G12" s="105"/>
      <c r="H12" s="106"/>
      <c r="I12" s="103" t="s">
        <v>80</v>
      </c>
      <c r="J12" s="104"/>
      <c r="K12" s="105"/>
      <c r="L12" s="106"/>
    </row>
    <row r="13" spans="1:12" ht="45.75" customHeight="1" thickBot="1">
      <c r="A13" s="36" t="s">
        <v>75</v>
      </c>
      <c r="B13" s="108"/>
      <c r="C13" s="109"/>
      <c r="D13" s="37" t="s">
        <v>76</v>
      </c>
      <c r="E13" s="36" t="s">
        <v>75</v>
      </c>
      <c r="F13" s="108"/>
      <c r="G13" s="109"/>
      <c r="H13" s="37" t="s">
        <v>76</v>
      </c>
      <c r="I13" s="36" t="s">
        <v>75</v>
      </c>
      <c r="J13" s="108"/>
      <c r="K13" s="109"/>
      <c r="L13" s="37" t="s">
        <v>76</v>
      </c>
    </row>
    <row r="14" spans="1:12" ht="12.75" customHeight="1">
      <c r="A14" s="99" t="s">
        <v>77</v>
      </c>
      <c r="B14" s="100"/>
      <c r="C14" s="101"/>
      <c r="D14" s="102"/>
      <c r="E14" s="99" t="s">
        <v>77</v>
      </c>
      <c r="F14" s="100"/>
      <c r="G14" s="101"/>
      <c r="H14" s="102"/>
      <c r="I14" s="99" t="s">
        <v>77</v>
      </c>
      <c r="J14" s="100"/>
      <c r="K14" s="101"/>
      <c r="L14" s="102"/>
    </row>
    <row r="15" spans="1:12" ht="49.5" customHeight="1" thickBot="1">
      <c r="A15" s="38" t="s">
        <v>74</v>
      </c>
      <c r="B15" s="97" t="s">
        <v>78</v>
      </c>
      <c r="C15" s="98"/>
      <c r="D15" s="39" t="s">
        <v>79</v>
      </c>
      <c r="E15" s="38" t="s">
        <v>74</v>
      </c>
      <c r="F15" s="97" t="s">
        <v>78</v>
      </c>
      <c r="G15" s="98"/>
      <c r="H15" s="39" t="s">
        <v>79</v>
      </c>
      <c r="I15" s="38" t="s">
        <v>74</v>
      </c>
      <c r="J15" s="97" t="s">
        <v>78</v>
      </c>
      <c r="K15" s="98"/>
      <c r="L15" s="39" t="s">
        <v>79</v>
      </c>
    </row>
    <row r="16" spans="1:12" ht="38.25" customHeight="1" thickBot="1">
      <c r="A16" s="103" t="s">
        <v>80</v>
      </c>
      <c r="B16" s="104"/>
      <c r="C16" s="105"/>
      <c r="D16" s="106"/>
      <c r="E16" s="103" t="s">
        <v>80</v>
      </c>
      <c r="F16" s="104"/>
      <c r="G16" s="105"/>
      <c r="H16" s="106"/>
      <c r="I16" s="103" t="s">
        <v>80</v>
      </c>
      <c r="J16" s="104"/>
      <c r="K16" s="105"/>
      <c r="L16" s="106"/>
    </row>
    <row r="17" spans="1:12" ht="14.2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ht="14.25" customHeight="1">
      <c r="A18" s="34"/>
      <c r="B18" s="34"/>
      <c r="C18" s="34"/>
      <c r="D18" s="35"/>
      <c r="E18" s="34"/>
      <c r="F18" s="34"/>
      <c r="G18" s="34"/>
      <c r="H18" s="35"/>
      <c r="I18" s="34"/>
      <c r="J18" s="34"/>
      <c r="K18" s="34"/>
      <c r="L18" s="35"/>
    </row>
    <row r="19" spans="1:12" ht="14.25" customHeight="1">
      <c r="A19" s="110"/>
      <c r="B19" s="110"/>
      <c r="C19" s="33"/>
      <c r="D19" s="33"/>
      <c r="E19" s="110"/>
      <c r="F19" s="110"/>
      <c r="G19" s="33"/>
      <c r="H19" s="33"/>
      <c r="I19" s="110"/>
      <c r="J19" s="110"/>
      <c r="K19" s="33"/>
      <c r="L19" s="33"/>
    </row>
    <row r="20" spans="1:12" ht="14.25" customHeight="1">
      <c r="A20" s="32"/>
      <c r="B20" s="33"/>
      <c r="C20" s="33"/>
      <c r="D20" s="34"/>
      <c r="E20" s="32"/>
      <c r="F20" s="33"/>
      <c r="G20" s="33"/>
      <c r="H20" s="34"/>
      <c r="I20" s="32"/>
      <c r="J20" s="33"/>
      <c r="K20" s="33"/>
      <c r="L20" s="34"/>
    </row>
    <row r="21" spans="1:12" ht="14.25" customHeight="1">
      <c r="A21" s="32"/>
      <c r="B21" s="33"/>
      <c r="C21" s="33"/>
      <c r="D21" s="34"/>
      <c r="E21" s="32"/>
      <c r="F21" s="33"/>
      <c r="G21" s="33"/>
      <c r="H21" s="34"/>
      <c r="I21" s="32"/>
      <c r="J21" s="33"/>
      <c r="K21" s="33"/>
      <c r="L21" s="34"/>
    </row>
    <row r="22" spans="1:12" ht="14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14.25" customHeight="1">
      <c r="A23" s="34"/>
      <c r="B23" s="34"/>
      <c r="C23" s="34"/>
      <c r="D23" s="35"/>
      <c r="E23" s="34"/>
      <c r="F23" s="34"/>
      <c r="G23" s="34"/>
      <c r="H23" s="35"/>
      <c r="I23" s="34"/>
      <c r="J23" s="34"/>
      <c r="K23" s="34"/>
      <c r="L23" s="35"/>
    </row>
    <row r="24" spans="1:12" ht="14.25" customHeight="1">
      <c r="A24" s="110"/>
      <c r="B24" s="110"/>
      <c r="C24" s="33"/>
      <c r="D24" s="33"/>
      <c r="E24" s="110"/>
      <c r="F24" s="110"/>
      <c r="G24" s="33"/>
      <c r="H24" s="33"/>
      <c r="I24" s="110"/>
      <c r="J24" s="110"/>
      <c r="K24" s="33"/>
      <c r="L24" s="33"/>
    </row>
    <row r="25" spans="1:12" ht="14.25" customHeight="1">
      <c r="A25" s="32"/>
      <c r="B25" s="33"/>
      <c r="C25" s="33"/>
      <c r="D25" s="34"/>
      <c r="E25" s="32"/>
      <c r="F25" s="33"/>
      <c r="G25" s="33"/>
      <c r="H25" s="34"/>
      <c r="I25" s="32"/>
      <c r="J25" s="33"/>
      <c r="K25" s="33"/>
      <c r="L25" s="34"/>
    </row>
    <row r="26" spans="1:12" ht="14.25" customHeight="1">
      <c r="A26" s="32"/>
      <c r="B26" s="33"/>
      <c r="C26" s="33"/>
      <c r="D26" s="34"/>
      <c r="E26" s="32"/>
      <c r="F26" s="33"/>
      <c r="G26" s="33"/>
      <c r="H26" s="34"/>
      <c r="I26" s="32"/>
      <c r="J26" s="33"/>
      <c r="K26" s="33"/>
      <c r="L26" s="34"/>
    </row>
    <row r="27" spans="1:12" ht="14.2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ht="14.25" customHeight="1">
      <c r="A28" s="34"/>
      <c r="B28" s="34"/>
      <c r="C28" s="34"/>
      <c r="D28" s="35"/>
      <c r="E28" s="34"/>
      <c r="F28" s="34"/>
      <c r="G28" s="34"/>
      <c r="H28" s="35"/>
      <c r="I28" s="34"/>
      <c r="J28" s="34"/>
      <c r="K28" s="34"/>
      <c r="L28" s="35"/>
    </row>
    <row r="29" spans="1:12" ht="14.25" customHeight="1">
      <c r="A29" s="110"/>
      <c r="B29" s="110"/>
      <c r="C29" s="33"/>
      <c r="D29" s="33"/>
      <c r="E29" s="110"/>
      <c r="F29" s="110"/>
      <c r="G29" s="33"/>
      <c r="H29" s="33"/>
      <c r="I29" s="110"/>
      <c r="J29" s="110"/>
      <c r="K29" s="33"/>
      <c r="L29" s="33"/>
    </row>
    <row r="30" spans="1:12" ht="14.25" customHeight="1">
      <c r="A30" s="32"/>
      <c r="B30" s="33"/>
      <c r="C30" s="33"/>
      <c r="D30" s="34"/>
      <c r="E30" s="32"/>
      <c r="F30" s="33"/>
      <c r="G30" s="33"/>
      <c r="H30" s="34"/>
      <c r="I30" s="32"/>
      <c r="J30" s="33"/>
      <c r="K30" s="33"/>
      <c r="L30" s="34"/>
    </row>
    <row r="31" spans="1:12" ht="14.25" customHeight="1">
      <c r="A31" s="32"/>
      <c r="B31" s="33"/>
      <c r="C31" s="33"/>
      <c r="D31" s="34"/>
      <c r="E31" s="32"/>
      <c r="F31" s="33"/>
      <c r="G31" s="33"/>
      <c r="H31" s="34"/>
      <c r="I31" s="32"/>
      <c r="J31" s="33"/>
      <c r="K31" s="33"/>
      <c r="L31" s="34"/>
    </row>
    <row r="32" spans="1:12" ht="14.2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ht="14.25" customHeight="1">
      <c r="A33" s="34"/>
      <c r="B33" s="34"/>
      <c r="C33" s="34"/>
      <c r="D33" s="35"/>
      <c r="E33" s="34"/>
      <c r="F33" s="34"/>
      <c r="G33" s="34"/>
      <c r="H33" s="35"/>
      <c r="I33" s="34"/>
      <c r="J33" s="34"/>
      <c r="K33" s="34"/>
      <c r="L33" s="35"/>
    </row>
    <row r="34" spans="1:12" ht="15">
      <c r="A34" s="110"/>
      <c r="B34" s="110"/>
      <c r="C34" s="33"/>
      <c r="D34" s="33"/>
      <c r="E34" s="110"/>
      <c r="F34" s="110"/>
      <c r="G34" s="33"/>
      <c r="H34" s="33"/>
      <c r="I34" s="110"/>
      <c r="J34" s="110"/>
      <c r="K34" s="33"/>
      <c r="L34" s="33"/>
    </row>
  </sheetData>
  <sheetProtection/>
  <mergeCells count="84">
    <mergeCell ref="A27:D27"/>
    <mergeCell ref="E27:H27"/>
    <mergeCell ref="I27:L27"/>
    <mergeCell ref="E34:F34"/>
    <mergeCell ref="I34:J34"/>
    <mergeCell ref="A32:D32"/>
    <mergeCell ref="E32:H32"/>
    <mergeCell ref="I32:L32"/>
    <mergeCell ref="A34:B34"/>
    <mergeCell ref="A29:B29"/>
    <mergeCell ref="A19:B19"/>
    <mergeCell ref="E19:F19"/>
    <mergeCell ref="I19:J19"/>
    <mergeCell ref="E16:F16"/>
    <mergeCell ref="I16:J16"/>
    <mergeCell ref="A17:D17"/>
    <mergeCell ref="E17:H17"/>
    <mergeCell ref="E29:F29"/>
    <mergeCell ref="I29:J29"/>
    <mergeCell ref="J5:K5"/>
    <mergeCell ref="C8:D8"/>
    <mergeCell ref="G8:H8"/>
    <mergeCell ref="K8:L8"/>
    <mergeCell ref="B9:C9"/>
    <mergeCell ref="F9:G9"/>
    <mergeCell ref="J9:K9"/>
    <mergeCell ref="A24:B24"/>
    <mergeCell ref="E24:F24"/>
    <mergeCell ref="I24:J24"/>
    <mergeCell ref="B1:C1"/>
    <mergeCell ref="F1:G1"/>
    <mergeCell ref="J1:K1"/>
    <mergeCell ref="G4:H4"/>
    <mergeCell ref="K4:L4"/>
    <mergeCell ref="B5:C5"/>
    <mergeCell ref="F5:G5"/>
    <mergeCell ref="A22:D22"/>
    <mergeCell ref="E22:H22"/>
    <mergeCell ref="I22:L22"/>
    <mergeCell ref="J11:K11"/>
    <mergeCell ref="B15:C15"/>
    <mergeCell ref="F15:G15"/>
    <mergeCell ref="J15:K15"/>
    <mergeCell ref="C12:D12"/>
    <mergeCell ref="G12:H12"/>
    <mergeCell ref="K12:L12"/>
    <mergeCell ref="A16:B16"/>
    <mergeCell ref="A2:D2"/>
    <mergeCell ref="A4:B4"/>
    <mergeCell ref="A12:B12"/>
    <mergeCell ref="E12:F12"/>
    <mergeCell ref="I12:J12"/>
    <mergeCell ref="A14:D14"/>
    <mergeCell ref="B13:C13"/>
    <mergeCell ref="F13:G13"/>
    <mergeCell ref="J13:K13"/>
    <mergeCell ref="E8:F8"/>
    <mergeCell ref="A10:D10"/>
    <mergeCell ref="E10:H10"/>
    <mergeCell ref="I17:L17"/>
    <mergeCell ref="C16:D16"/>
    <mergeCell ref="G16:H16"/>
    <mergeCell ref="K16:L16"/>
    <mergeCell ref="I10:L10"/>
    <mergeCell ref="F3:G3"/>
    <mergeCell ref="J3:K3"/>
    <mergeCell ref="C4:D4"/>
    <mergeCell ref="E14:H14"/>
    <mergeCell ref="I14:L14"/>
    <mergeCell ref="B11:C11"/>
    <mergeCell ref="F11:G11"/>
    <mergeCell ref="E4:F4"/>
    <mergeCell ref="A8:B8"/>
    <mergeCell ref="I8:J8"/>
    <mergeCell ref="B7:C7"/>
    <mergeCell ref="F7:G7"/>
    <mergeCell ref="J7:K7"/>
    <mergeCell ref="E2:H2"/>
    <mergeCell ref="I2:L2"/>
    <mergeCell ref="I4:J4"/>
    <mergeCell ref="A6:D6"/>
    <mergeCell ref="E6:H6"/>
    <mergeCell ref="I6:L6"/>
    <mergeCell ref="B3:C3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20" sqref="G20"/>
    </sheetView>
  </sheetViews>
  <sheetFormatPr defaultColWidth="3.7109375" defaultRowHeight="15"/>
  <cols>
    <col min="1" max="1" width="3.7109375" style="42" customWidth="1"/>
    <col min="2" max="2" width="20.00390625" style="0" customWidth="1"/>
    <col min="3" max="3" width="7.57421875" style="0" customWidth="1"/>
    <col min="4" max="4" width="25.57421875" style="0" bestFit="1" customWidth="1"/>
    <col min="5" max="5" width="7.421875" style="0" customWidth="1"/>
    <col min="6" max="6" width="3.7109375" style="0" customWidth="1"/>
    <col min="7" max="7" width="30.140625" style="0" customWidth="1"/>
    <col min="8" max="8" width="8.28125" style="0" customWidth="1"/>
  </cols>
  <sheetData>
    <row r="1" spans="1:8" ht="25.5" customHeight="1" thickBot="1">
      <c r="A1" s="121" t="s">
        <v>73</v>
      </c>
      <c r="B1" s="122"/>
      <c r="C1" s="122"/>
      <c r="D1" s="122"/>
      <c r="E1" s="123"/>
      <c r="F1" s="121" t="s">
        <v>295</v>
      </c>
      <c r="G1" s="122"/>
      <c r="H1" s="123"/>
    </row>
    <row r="2" spans="1:8" ht="52.5" customHeight="1" thickBot="1">
      <c r="A2" s="87" t="s">
        <v>70</v>
      </c>
      <c r="B2" s="88" t="s">
        <v>71</v>
      </c>
      <c r="C2" s="89" t="s">
        <v>1</v>
      </c>
      <c r="D2" s="90" t="s">
        <v>72</v>
      </c>
      <c r="E2" s="127" t="s">
        <v>304</v>
      </c>
      <c r="F2" s="40" t="s">
        <v>70</v>
      </c>
      <c r="G2" s="54" t="s">
        <v>293</v>
      </c>
      <c r="H2" s="55" t="s">
        <v>294</v>
      </c>
    </row>
    <row r="3" spans="1:8" ht="14.25" customHeight="1" thickBot="1">
      <c r="A3" s="63"/>
      <c r="B3" s="62"/>
      <c r="C3" s="62"/>
      <c r="D3" s="64"/>
      <c r="E3" s="128"/>
      <c r="F3" s="41"/>
      <c r="G3" s="14"/>
      <c r="H3" s="48"/>
    </row>
    <row r="4" spans="1:8" ht="15" customHeight="1">
      <c r="A4" s="51">
        <v>1</v>
      </c>
      <c r="B4" s="49" t="s">
        <v>247</v>
      </c>
      <c r="C4" s="26">
        <v>1996</v>
      </c>
      <c r="D4" s="22" t="s">
        <v>246</v>
      </c>
      <c r="E4" s="82">
        <v>0.0072106481481481475</v>
      </c>
      <c r="F4" s="18">
        <v>1</v>
      </c>
      <c r="G4" s="19" t="s">
        <v>222</v>
      </c>
      <c r="H4" s="139">
        <v>26</v>
      </c>
    </row>
    <row r="5" spans="1:8" ht="15" customHeight="1">
      <c r="A5" s="51">
        <v>2</v>
      </c>
      <c r="B5" s="49" t="s">
        <v>251</v>
      </c>
      <c r="C5" s="26">
        <v>1996</v>
      </c>
      <c r="D5" s="22" t="s">
        <v>222</v>
      </c>
      <c r="E5" s="81">
        <v>0.007673611111111111</v>
      </c>
      <c r="F5" s="21">
        <f>IF($F$85=0,"",IF($F$85&gt;1,2,""))</f>
      </c>
      <c r="G5" s="27" t="s">
        <v>251</v>
      </c>
      <c r="H5" s="140"/>
    </row>
    <row r="6" spans="1:8" ht="15" customHeight="1" thickBot="1">
      <c r="A6" s="51">
        <v>3</v>
      </c>
      <c r="B6" s="49" t="s">
        <v>249</v>
      </c>
      <c r="C6" s="26">
        <v>1997</v>
      </c>
      <c r="D6" s="22" t="s">
        <v>248</v>
      </c>
      <c r="E6" s="83">
        <v>0.008055555555555555</v>
      </c>
      <c r="F6" s="21">
        <f>IF($F$85=0,"",IF($F$85&gt;2,3,""))</f>
      </c>
      <c r="G6" s="27" t="s">
        <v>252</v>
      </c>
      <c r="H6" s="140"/>
    </row>
    <row r="7" spans="1:8" ht="15" customHeight="1">
      <c r="A7" s="51">
        <v>4</v>
      </c>
      <c r="B7" s="49" t="s">
        <v>252</v>
      </c>
      <c r="C7" s="26">
        <v>1996</v>
      </c>
      <c r="D7" s="22" t="s">
        <v>222</v>
      </c>
      <c r="E7" s="74"/>
      <c r="F7" s="21">
        <f>IF($F$85=0,"",IF($F$85&gt;3,4,""))</f>
      </c>
      <c r="G7" s="27" t="s">
        <v>253</v>
      </c>
      <c r="H7" s="140"/>
    </row>
    <row r="8" spans="1:8" ht="15" customHeight="1" thickBot="1">
      <c r="A8" s="51">
        <v>5</v>
      </c>
      <c r="B8" s="49" t="s">
        <v>241</v>
      </c>
      <c r="C8" s="26">
        <v>1997</v>
      </c>
      <c r="D8" s="22" t="s">
        <v>186</v>
      </c>
      <c r="E8" s="75"/>
      <c r="F8" s="45">
        <f>IF($F$85=0,"",IF($F$85&gt;4,5,""))</f>
      </c>
      <c r="G8" s="29" t="s">
        <v>254</v>
      </c>
      <c r="H8" s="140"/>
    </row>
    <row r="9" spans="1:8" ht="15" customHeight="1">
      <c r="A9" s="51">
        <v>6</v>
      </c>
      <c r="B9" s="49" t="s">
        <v>242</v>
      </c>
      <c r="C9" s="26">
        <v>1996</v>
      </c>
      <c r="D9" s="22" t="s">
        <v>186</v>
      </c>
      <c r="E9" s="75"/>
      <c r="F9" s="18">
        <v>2</v>
      </c>
      <c r="G9" s="17" t="s">
        <v>186</v>
      </c>
      <c r="H9" s="136">
        <v>28</v>
      </c>
    </row>
    <row r="10" spans="1:8" ht="15" customHeight="1">
      <c r="A10" s="51">
        <v>7</v>
      </c>
      <c r="B10" s="49" t="s">
        <v>243</v>
      </c>
      <c r="C10" s="26">
        <v>1997</v>
      </c>
      <c r="D10" s="22" t="s">
        <v>186</v>
      </c>
      <c r="E10" s="75"/>
      <c r="F10" s="21">
        <f>IF($F$85=0,"",IF($F$85&gt;6,7,""))</f>
      </c>
      <c r="G10" s="57" t="s">
        <v>241</v>
      </c>
      <c r="H10" s="137"/>
    </row>
    <row r="11" spans="1:8" ht="15" customHeight="1">
      <c r="A11" s="51">
        <v>8</v>
      </c>
      <c r="B11" s="49" t="s">
        <v>250</v>
      </c>
      <c r="C11" s="26">
        <v>1997</v>
      </c>
      <c r="D11" s="22" t="s">
        <v>222</v>
      </c>
      <c r="E11" s="75"/>
      <c r="F11" s="21">
        <f>IF($F$85=0,"",IF($F$85&gt;7,8,""))</f>
      </c>
      <c r="G11" s="57" t="s">
        <v>242</v>
      </c>
      <c r="H11" s="137"/>
    </row>
    <row r="12" spans="1:14" ht="15" customHeight="1">
      <c r="A12" s="51">
        <v>9</v>
      </c>
      <c r="B12" s="49" t="s">
        <v>253</v>
      </c>
      <c r="C12" s="26">
        <v>1997</v>
      </c>
      <c r="D12" s="22" t="s">
        <v>222</v>
      </c>
      <c r="E12" s="75"/>
      <c r="F12" s="21">
        <f>IF($F$85=0,"",IF($F$85&gt;8,9,""))</f>
      </c>
      <c r="G12" s="57" t="s">
        <v>243</v>
      </c>
      <c r="H12" s="137"/>
      <c r="N12" s="13"/>
    </row>
    <row r="13" spans="1:8" ht="15" customHeight="1">
      <c r="A13" s="51">
        <v>10</v>
      </c>
      <c r="B13" s="49" t="s">
        <v>244</v>
      </c>
      <c r="C13" s="26">
        <v>1997</v>
      </c>
      <c r="D13" s="22" t="s">
        <v>186</v>
      </c>
      <c r="E13" s="75"/>
      <c r="F13" s="21">
        <f>IF($F$85=0,"",IF($F$85&gt;9,10,""))</f>
      </c>
      <c r="G13" s="57" t="s">
        <v>244</v>
      </c>
      <c r="H13" s="137"/>
    </row>
    <row r="14" spans="1:8" ht="15" customHeight="1" thickBot="1">
      <c r="A14" s="51">
        <v>11</v>
      </c>
      <c r="B14" s="49" t="s">
        <v>254</v>
      </c>
      <c r="C14" s="26">
        <v>1997</v>
      </c>
      <c r="D14" s="22" t="s">
        <v>222</v>
      </c>
      <c r="E14" s="75"/>
      <c r="F14" s="45">
        <f>IF($F$85=0,"",IF($F$85&gt;10,11,""))</f>
      </c>
      <c r="G14" s="61" t="s">
        <v>245</v>
      </c>
      <c r="H14" s="138"/>
    </row>
    <row r="15" spans="1:8" ht="15" customHeight="1" thickBot="1">
      <c r="A15" s="52">
        <v>12</v>
      </c>
      <c r="B15" s="65" t="s">
        <v>245</v>
      </c>
      <c r="C15" s="28">
        <v>1996</v>
      </c>
      <c r="D15" s="24" t="s">
        <v>186</v>
      </c>
      <c r="E15" s="76"/>
      <c r="F15" s="91"/>
      <c r="G15" s="92"/>
      <c r="H15" s="93"/>
    </row>
  </sheetData>
  <sheetProtection/>
  <mergeCells count="5">
    <mergeCell ref="F1:H1"/>
    <mergeCell ref="H4:H8"/>
    <mergeCell ref="H9:H14"/>
    <mergeCell ref="A1:E1"/>
    <mergeCell ref="E2:E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19" sqref="G19"/>
    </sheetView>
  </sheetViews>
  <sheetFormatPr defaultColWidth="3.7109375" defaultRowHeight="15"/>
  <cols>
    <col min="1" max="1" width="3.7109375" style="42" customWidth="1"/>
    <col min="2" max="2" width="20.00390625" style="0" customWidth="1"/>
    <col min="3" max="3" width="7.57421875" style="0" customWidth="1"/>
    <col min="4" max="4" width="27.7109375" style="0" bestFit="1" customWidth="1"/>
    <col min="5" max="5" width="7.00390625" style="0" customWidth="1"/>
    <col min="6" max="6" width="3.7109375" style="0" customWidth="1"/>
    <col min="7" max="7" width="29.8515625" style="0" customWidth="1"/>
    <col min="8" max="8" width="8.28125" style="0" customWidth="1"/>
  </cols>
  <sheetData>
    <row r="1" spans="1:8" ht="25.5" customHeight="1" thickBot="1">
      <c r="A1" s="121" t="s">
        <v>73</v>
      </c>
      <c r="B1" s="122"/>
      <c r="C1" s="122"/>
      <c r="D1" s="122"/>
      <c r="E1" s="123"/>
      <c r="F1" s="121" t="s">
        <v>295</v>
      </c>
      <c r="G1" s="122"/>
      <c r="H1" s="123"/>
    </row>
    <row r="2" spans="1:8" ht="52.5" customHeight="1" thickBot="1">
      <c r="A2" s="78" t="s">
        <v>70</v>
      </c>
      <c r="B2" s="79" t="s">
        <v>71</v>
      </c>
      <c r="C2" s="80" t="s">
        <v>1</v>
      </c>
      <c r="D2" s="79" t="s">
        <v>72</v>
      </c>
      <c r="E2" s="127" t="s">
        <v>304</v>
      </c>
      <c r="F2" s="40" t="s">
        <v>70</v>
      </c>
      <c r="G2" s="54" t="s">
        <v>293</v>
      </c>
      <c r="H2" s="55" t="s">
        <v>294</v>
      </c>
    </row>
    <row r="3" spans="1:8" ht="14.25" customHeight="1" thickBot="1">
      <c r="A3" s="41"/>
      <c r="B3" s="14"/>
      <c r="C3" s="48"/>
      <c r="D3" s="15"/>
      <c r="E3" s="128"/>
      <c r="F3" s="41"/>
      <c r="G3" s="14"/>
      <c r="H3" s="48"/>
    </row>
    <row r="4" spans="1:8" ht="15" customHeight="1">
      <c r="A4" s="44">
        <v>1</v>
      </c>
      <c r="B4" s="50" t="s">
        <v>260</v>
      </c>
      <c r="C4" s="30">
        <v>1997</v>
      </c>
      <c r="D4" s="19" t="s">
        <v>222</v>
      </c>
      <c r="E4" s="82">
        <v>0.006597222222222222</v>
      </c>
      <c r="F4" s="18">
        <v>1</v>
      </c>
      <c r="G4" s="17" t="s">
        <v>203</v>
      </c>
      <c r="H4" s="136">
        <v>20</v>
      </c>
    </row>
    <row r="5" spans="1:8" ht="15" customHeight="1">
      <c r="A5" s="51">
        <v>2</v>
      </c>
      <c r="B5" s="49" t="s">
        <v>264</v>
      </c>
      <c r="C5" s="26">
        <v>1996</v>
      </c>
      <c r="D5" s="22" t="s">
        <v>263</v>
      </c>
      <c r="E5" s="81">
        <v>0.006712962962962962</v>
      </c>
      <c r="F5" s="21">
        <f>IF($F$80=0,"",IF($F$80&gt;1,2,""))</f>
      </c>
      <c r="G5" s="57" t="s">
        <v>255</v>
      </c>
      <c r="H5" s="137"/>
    </row>
    <row r="6" spans="1:8" ht="15" customHeight="1" thickBot="1">
      <c r="A6" s="51">
        <v>3</v>
      </c>
      <c r="B6" s="49" t="s">
        <v>255</v>
      </c>
      <c r="C6" s="26">
        <v>1996</v>
      </c>
      <c r="D6" s="22" t="s">
        <v>203</v>
      </c>
      <c r="E6" s="83">
        <v>0.006817129629629629</v>
      </c>
      <c r="F6" s="21">
        <f>IF($F$80=0,"",IF($F$80&gt;2,3,""))</f>
      </c>
      <c r="G6" s="57" t="s">
        <v>256</v>
      </c>
      <c r="H6" s="137"/>
    </row>
    <row r="7" spans="1:8" ht="15" customHeight="1">
      <c r="A7" s="51">
        <v>4</v>
      </c>
      <c r="B7" s="49" t="s">
        <v>256</v>
      </c>
      <c r="C7" s="26">
        <v>1996</v>
      </c>
      <c r="D7" s="22" t="s">
        <v>203</v>
      </c>
      <c r="E7" s="74"/>
      <c r="F7" s="21">
        <f>IF($F$80=0,"",IF($F$80&gt;3,4,""))</f>
      </c>
      <c r="G7" s="57" t="s">
        <v>257</v>
      </c>
      <c r="H7" s="137"/>
    </row>
    <row r="8" spans="1:8" ht="15" customHeight="1">
      <c r="A8" s="51">
        <v>5</v>
      </c>
      <c r="B8" s="49" t="s">
        <v>261</v>
      </c>
      <c r="C8" s="26">
        <v>1997</v>
      </c>
      <c r="D8" s="22" t="s">
        <v>186</v>
      </c>
      <c r="E8" s="75"/>
      <c r="F8" s="21">
        <f>IF($F$80=0,"",IF($F$80&gt;4,5,""))</f>
      </c>
      <c r="G8" s="57" t="s">
        <v>258</v>
      </c>
      <c r="H8" s="137"/>
    </row>
    <row r="9" spans="1:8" ht="15" customHeight="1" thickBot="1">
      <c r="A9" s="51">
        <v>6</v>
      </c>
      <c r="B9" s="49" t="s">
        <v>257</v>
      </c>
      <c r="C9" s="26">
        <v>1996</v>
      </c>
      <c r="D9" s="22" t="s">
        <v>203</v>
      </c>
      <c r="E9" s="75"/>
      <c r="F9" s="45">
        <f>IF($F$80=0,"",IF($F$80&gt;5,6,""))</f>
      </c>
      <c r="G9" s="59" t="s">
        <v>259</v>
      </c>
      <c r="H9" s="138"/>
    </row>
    <row r="10" spans="1:8" ht="15" customHeight="1">
      <c r="A10" s="51">
        <v>7</v>
      </c>
      <c r="B10" s="49" t="s">
        <v>258</v>
      </c>
      <c r="C10" s="26">
        <v>1996</v>
      </c>
      <c r="D10" s="22" t="s">
        <v>203</v>
      </c>
      <c r="E10" s="75"/>
      <c r="F10" s="67"/>
      <c r="G10" s="68"/>
      <c r="H10" s="69"/>
    </row>
    <row r="11" spans="1:8" ht="15" customHeight="1">
      <c r="A11" s="51">
        <v>8</v>
      </c>
      <c r="B11" s="49" t="s">
        <v>265</v>
      </c>
      <c r="C11" s="26">
        <v>1996</v>
      </c>
      <c r="D11" s="22" t="s">
        <v>263</v>
      </c>
      <c r="E11" s="75"/>
      <c r="F11" s="67"/>
      <c r="G11" s="68"/>
      <c r="H11" s="69"/>
    </row>
    <row r="12" spans="1:14" ht="15" customHeight="1">
      <c r="A12" s="51">
        <v>9</v>
      </c>
      <c r="B12" s="49" t="s">
        <v>262</v>
      </c>
      <c r="C12" s="26">
        <v>1997</v>
      </c>
      <c r="D12" s="22" t="s">
        <v>186</v>
      </c>
      <c r="E12" s="75"/>
      <c r="F12" s="67"/>
      <c r="G12" s="68"/>
      <c r="H12" s="69"/>
      <c r="N12" s="13"/>
    </row>
    <row r="13" spans="1:8" ht="15" customHeight="1">
      <c r="A13" s="51">
        <v>10</v>
      </c>
      <c r="B13" s="49" t="s">
        <v>259</v>
      </c>
      <c r="C13" s="26">
        <v>1997</v>
      </c>
      <c r="D13" s="22" t="s">
        <v>203</v>
      </c>
      <c r="E13" s="75"/>
      <c r="F13" s="67"/>
      <c r="G13" s="68"/>
      <c r="H13" s="69"/>
    </row>
    <row r="14" spans="1:8" ht="15" customHeight="1" thickBot="1">
      <c r="A14" s="52">
        <v>11</v>
      </c>
      <c r="B14" s="53" t="s">
        <v>266</v>
      </c>
      <c r="C14" s="28">
        <v>1997</v>
      </c>
      <c r="D14" s="24" t="s">
        <v>263</v>
      </c>
      <c r="E14" s="76"/>
      <c r="F14" s="70"/>
      <c r="G14" s="71"/>
      <c r="H14" s="72"/>
    </row>
  </sheetData>
  <sheetProtection/>
  <mergeCells count="4">
    <mergeCell ref="H4:H9"/>
    <mergeCell ref="F1:H1"/>
    <mergeCell ref="A1:E1"/>
    <mergeCell ref="E2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G25" sqref="G25"/>
    </sheetView>
  </sheetViews>
  <sheetFormatPr defaultColWidth="3.7109375" defaultRowHeight="15"/>
  <cols>
    <col min="1" max="1" width="3.7109375" style="42" customWidth="1"/>
    <col min="2" max="2" width="20.00390625" style="0" customWidth="1"/>
    <col min="3" max="3" width="7.57421875" style="0" customWidth="1"/>
    <col min="4" max="4" width="27.7109375" style="0" bestFit="1" customWidth="1"/>
    <col min="5" max="5" width="8.140625" style="0" customWidth="1"/>
    <col min="6" max="6" width="3.7109375" style="0" customWidth="1"/>
    <col min="7" max="7" width="30.00390625" style="0" customWidth="1"/>
    <col min="8" max="8" width="8.28125" style="0" customWidth="1"/>
  </cols>
  <sheetData>
    <row r="1" spans="1:8" ht="25.5" customHeight="1" thickBot="1">
      <c r="A1" s="121" t="s">
        <v>73</v>
      </c>
      <c r="B1" s="122"/>
      <c r="C1" s="122"/>
      <c r="D1" s="122"/>
      <c r="E1" s="123"/>
      <c r="F1" s="121" t="s">
        <v>295</v>
      </c>
      <c r="G1" s="122"/>
      <c r="H1" s="123"/>
    </row>
    <row r="2" spans="1:8" ht="52.5" customHeight="1" thickBot="1">
      <c r="A2" s="78" t="s">
        <v>70</v>
      </c>
      <c r="B2" s="79" t="s">
        <v>71</v>
      </c>
      <c r="C2" s="80" t="s">
        <v>1</v>
      </c>
      <c r="D2" s="79" t="s">
        <v>72</v>
      </c>
      <c r="E2" s="127" t="s">
        <v>304</v>
      </c>
      <c r="F2" s="40" t="s">
        <v>70</v>
      </c>
      <c r="G2" s="54" t="s">
        <v>293</v>
      </c>
      <c r="H2" s="55" t="s">
        <v>294</v>
      </c>
    </row>
    <row r="3" spans="1:8" ht="14.25" customHeight="1" thickBot="1">
      <c r="A3" s="41"/>
      <c r="B3" s="14"/>
      <c r="C3" s="48"/>
      <c r="D3" s="15"/>
      <c r="E3" s="128"/>
      <c r="F3" s="41"/>
      <c r="G3" s="14"/>
      <c r="H3" s="48"/>
    </row>
    <row r="4" spans="1:8" ht="15" customHeight="1">
      <c r="A4" s="44">
        <v>1</v>
      </c>
      <c r="B4" s="50" t="s">
        <v>267</v>
      </c>
      <c r="C4" s="30">
        <v>1995</v>
      </c>
      <c r="D4" s="19" t="s">
        <v>186</v>
      </c>
      <c r="E4" s="82">
        <v>0.008564814814814815</v>
      </c>
      <c r="F4" s="18">
        <v>1</v>
      </c>
      <c r="G4" s="19" t="s">
        <v>100</v>
      </c>
      <c r="H4" s="139">
        <v>20</v>
      </c>
    </row>
    <row r="5" spans="1:8" ht="15" customHeight="1">
      <c r="A5" s="51">
        <v>2</v>
      </c>
      <c r="B5" s="49" t="s">
        <v>271</v>
      </c>
      <c r="C5" s="26">
        <v>1994</v>
      </c>
      <c r="D5" s="22" t="s">
        <v>203</v>
      </c>
      <c r="E5" s="81">
        <v>0.009166666666666667</v>
      </c>
      <c r="F5" s="21">
        <f>IF($F$85=0,"",IF($F$85&gt;1,2,""))</f>
      </c>
      <c r="G5" s="27" t="s">
        <v>267</v>
      </c>
      <c r="H5" s="140"/>
    </row>
    <row r="6" spans="1:8" ht="15" customHeight="1" thickBot="1">
      <c r="A6" s="51">
        <v>3</v>
      </c>
      <c r="B6" s="49" t="s">
        <v>272</v>
      </c>
      <c r="C6" s="26">
        <v>1995</v>
      </c>
      <c r="D6" s="22" t="s">
        <v>203</v>
      </c>
      <c r="E6" s="83">
        <v>0.009305555555555555</v>
      </c>
      <c r="F6" s="21">
        <f>IF($F$85=0,"",IF($F$85&gt;2,3,""))</f>
      </c>
      <c r="G6" s="27" t="s">
        <v>268</v>
      </c>
      <c r="H6" s="140"/>
    </row>
    <row r="7" spans="1:8" ht="15" customHeight="1">
      <c r="A7" s="51">
        <v>4</v>
      </c>
      <c r="B7" s="49" t="s">
        <v>273</v>
      </c>
      <c r="C7" s="26">
        <v>1993</v>
      </c>
      <c r="D7" s="22" t="s">
        <v>203</v>
      </c>
      <c r="E7" s="74"/>
      <c r="F7" s="21">
        <f>IF($F$85=0,"",IF($F$85&gt;3,4,""))</f>
      </c>
      <c r="G7" s="27" t="s">
        <v>269</v>
      </c>
      <c r="H7" s="140"/>
    </row>
    <row r="8" spans="1:8" ht="15" customHeight="1">
      <c r="A8" s="51">
        <v>5</v>
      </c>
      <c r="B8" s="49" t="s">
        <v>268</v>
      </c>
      <c r="C8" s="26">
        <v>1995</v>
      </c>
      <c r="D8" s="22" t="s">
        <v>186</v>
      </c>
      <c r="E8" s="75"/>
      <c r="F8" s="21">
        <f>IF($F$85=0,"",IF($F$85&gt;4,5,""))</f>
      </c>
      <c r="G8" s="73" t="s">
        <v>291</v>
      </c>
      <c r="H8" s="140"/>
    </row>
    <row r="9" spans="1:8" ht="15" customHeight="1" thickBot="1">
      <c r="A9" s="51">
        <v>6</v>
      </c>
      <c r="B9" s="49" t="s">
        <v>269</v>
      </c>
      <c r="C9" s="26">
        <v>1995</v>
      </c>
      <c r="D9" s="22" t="s">
        <v>186</v>
      </c>
      <c r="E9" s="75"/>
      <c r="F9" s="45">
        <f>IF($F$85=0,"",IF($F$85&gt;5,6,""))</f>
      </c>
      <c r="G9" s="29" t="s">
        <v>270</v>
      </c>
      <c r="H9" s="141"/>
    </row>
    <row r="10" spans="1:8" ht="15" customHeight="1">
      <c r="A10" s="51">
        <v>7</v>
      </c>
      <c r="B10" s="49" t="s">
        <v>275</v>
      </c>
      <c r="C10" s="26">
        <v>1995</v>
      </c>
      <c r="D10" s="22" t="s">
        <v>274</v>
      </c>
      <c r="E10" s="75"/>
      <c r="F10" s="67"/>
      <c r="G10" s="68"/>
      <c r="H10" s="66"/>
    </row>
    <row r="11" spans="1:8" ht="15" customHeight="1">
      <c r="A11" s="51">
        <v>8</v>
      </c>
      <c r="B11" s="60" t="s">
        <v>291</v>
      </c>
      <c r="C11" s="26">
        <v>1995</v>
      </c>
      <c r="D11" s="22" t="s">
        <v>186</v>
      </c>
      <c r="E11" s="75"/>
      <c r="F11" s="67"/>
      <c r="G11" s="68"/>
      <c r="H11" s="69"/>
    </row>
    <row r="12" spans="1:14" ht="15" customHeight="1" thickBot="1">
      <c r="A12" s="52">
        <v>9</v>
      </c>
      <c r="B12" s="53" t="s">
        <v>270</v>
      </c>
      <c r="C12" s="28">
        <v>1995</v>
      </c>
      <c r="D12" s="24" t="s">
        <v>186</v>
      </c>
      <c r="E12" s="76"/>
      <c r="F12" s="70"/>
      <c r="G12" s="71"/>
      <c r="H12" s="72"/>
      <c r="N12" s="13"/>
    </row>
  </sheetData>
  <sheetProtection/>
  <mergeCells count="4">
    <mergeCell ref="H4:H9"/>
    <mergeCell ref="F1:H1"/>
    <mergeCell ref="A1:E1"/>
    <mergeCell ref="E2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1" sqref="C11"/>
    </sheetView>
  </sheetViews>
  <sheetFormatPr defaultColWidth="3.7109375" defaultRowHeight="15"/>
  <cols>
    <col min="1" max="1" width="3.7109375" style="42" customWidth="1"/>
    <col min="2" max="2" width="20.00390625" style="0" customWidth="1"/>
    <col min="3" max="3" width="7.57421875" style="0" customWidth="1"/>
    <col min="4" max="4" width="27.7109375" style="0" bestFit="1" customWidth="1"/>
    <col min="5" max="5" width="8.00390625" style="0" customWidth="1"/>
    <col min="6" max="6" width="3.7109375" style="0" customWidth="1"/>
    <col min="7" max="7" width="30.421875" style="0" customWidth="1"/>
    <col min="8" max="8" width="8.28125" style="0" customWidth="1"/>
  </cols>
  <sheetData>
    <row r="1" spans="1:8" ht="25.5" customHeight="1" thickBot="1">
      <c r="A1" s="121" t="s">
        <v>73</v>
      </c>
      <c r="B1" s="122"/>
      <c r="C1" s="122"/>
      <c r="D1" s="122"/>
      <c r="E1" s="123"/>
      <c r="F1" s="121" t="s">
        <v>295</v>
      </c>
      <c r="G1" s="122"/>
      <c r="H1" s="123"/>
    </row>
    <row r="2" spans="1:8" ht="52.5" customHeight="1" thickBot="1">
      <c r="A2" s="78" t="s">
        <v>70</v>
      </c>
      <c r="B2" s="79" t="s">
        <v>71</v>
      </c>
      <c r="C2" s="80" t="s">
        <v>1</v>
      </c>
      <c r="D2" s="79" t="s">
        <v>72</v>
      </c>
      <c r="E2" s="127" t="s">
        <v>304</v>
      </c>
      <c r="F2" s="40" t="s">
        <v>70</v>
      </c>
      <c r="G2" s="54" t="s">
        <v>293</v>
      </c>
      <c r="H2" s="55" t="s">
        <v>294</v>
      </c>
    </row>
    <row r="3" spans="1:8" ht="14.25" customHeight="1" thickBot="1">
      <c r="A3" s="41"/>
      <c r="B3" s="14"/>
      <c r="C3" s="48"/>
      <c r="D3" s="15"/>
      <c r="E3" s="128"/>
      <c r="F3" s="41"/>
      <c r="G3" s="14"/>
      <c r="H3" s="48"/>
    </row>
    <row r="4" spans="1:8" ht="15" customHeight="1">
      <c r="A4" s="44">
        <v>1</v>
      </c>
      <c r="B4" s="50" t="s">
        <v>276</v>
      </c>
      <c r="C4" s="30">
        <v>1995</v>
      </c>
      <c r="D4" s="19" t="s">
        <v>203</v>
      </c>
      <c r="E4" s="82">
        <v>0.008877314814814815</v>
      </c>
      <c r="F4" s="44">
        <v>1</v>
      </c>
      <c r="G4" s="19" t="s">
        <v>203</v>
      </c>
      <c r="H4" s="142">
        <v>10</v>
      </c>
    </row>
    <row r="5" spans="1:8" ht="15" customHeight="1">
      <c r="A5" s="51">
        <v>2</v>
      </c>
      <c r="B5" s="49" t="s">
        <v>277</v>
      </c>
      <c r="C5" s="26">
        <v>1995</v>
      </c>
      <c r="D5" s="22" t="s">
        <v>203</v>
      </c>
      <c r="E5" s="81">
        <v>0.008912037037037038</v>
      </c>
      <c r="F5" s="21">
        <f>IF($F$81=0,"",IF($F$81&gt;1,2,""))</f>
      </c>
      <c r="G5" s="27" t="s">
        <v>276</v>
      </c>
      <c r="H5" s="143"/>
    </row>
    <row r="6" spans="1:8" ht="15" customHeight="1" thickBot="1">
      <c r="A6" s="51">
        <v>3</v>
      </c>
      <c r="B6" s="49" t="s">
        <v>292</v>
      </c>
      <c r="C6" s="26">
        <v>1995</v>
      </c>
      <c r="D6" s="22" t="s">
        <v>203</v>
      </c>
      <c r="E6" s="83">
        <v>0.009293981481481481</v>
      </c>
      <c r="F6" s="21">
        <f>IF($F$81=0,"",IF($F$81&gt;2,3,""))</f>
      </c>
      <c r="G6" s="27" t="s">
        <v>277</v>
      </c>
      <c r="H6" s="143"/>
    </row>
    <row r="7" spans="1:8" ht="15" customHeight="1">
      <c r="A7" s="51">
        <v>4</v>
      </c>
      <c r="B7" s="49" t="s">
        <v>278</v>
      </c>
      <c r="C7" s="26">
        <v>1995</v>
      </c>
      <c r="D7" s="22" t="s">
        <v>203</v>
      </c>
      <c r="E7" s="74"/>
      <c r="F7" s="21">
        <f>IF($F$81=0,"",IF($F$81&gt;3,4,""))</f>
      </c>
      <c r="G7" s="27" t="s">
        <v>292</v>
      </c>
      <c r="H7" s="143"/>
    </row>
    <row r="8" spans="1:8" ht="15" customHeight="1" thickBot="1">
      <c r="A8" s="52"/>
      <c r="B8" s="53"/>
      <c r="C8" s="28"/>
      <c r="D8" s="24"/>
      <c r="E8" s="76"/>
      <c r="F8" s="45">
        <f>IF($F$81=0,"",IF($F$81&gt;4,5,""))</f>
      </c>
      <c r="G8" s="29" t="s">
        <v>278</v>
      </c>
      <c r="H8" s="144"/>
    </row>
  </sheetData>
  <sheetProtection/>
  <mergeCells count="4">
    <mergeCell ref="F1:H1"/>
    <mergeCell ref="H4:H8"/>
    <mergeCell ref="A1:E1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20.8515625" style="0" bestFit="1" customWidth="1"/>
    <col min="2" max="2" width="8.28125" style="0" bestFit="1" customWidth="1"/>
    <col min="3" max="3" width="27.00390625" style="0" bestFit="1" customWidth="1"/>
    <col min="4" max="4" width="8.28125" style="0" bestFit="1" customWidth="1"/>
    <col min="5" max="5" width="15.421875" style="0" bestFit="1" customWidth="1"/>
    <col min="7" max="7" width="22.140625" style="0" bestFit="1" customWidth="1"/>
    <col min="8" max="8" width="8.28125" style="0" bestFit="1" customWidth="1"/>
    <col min="11" max="11" width="18.57421875" style="0" bestFit="1" customWidth="1"/>
    <col min="12" max="12" width="8.28125" style="0" bestFit="1" customWidth="1"/>
  </cols>
  <sheetData>
    <row r="1" spans="1:12" ht="18.75">
      <c r="A1" s="111" t="s">
        <v>2</v>
      </c>
      <c r="B1" s="112"/>
      <c r="C1" s="112"/>
      <c r="D1" s="113"/>
      <c r="E1" s="111" t="s">
        <v>39</v>
      </c>
      <c r="F1" s="112"/>
      <c r="G1" s="112"/>
      <c r="H1" s="113"/>
      <c r="I1" s="111" t="s">
        <v>50</v>
      </c>
      <c r="J1" s="112"/>
      <c r="K1" s="112"/>
      <c r="L1" s="113"/>
    </row>
    <row r="2" spans="1:12" ht="15">
      <c r="A2" s="114" t="s">
        <v>9</v>
      </c>
      <c r="B2" s="115"/>
      <c r="C2" s="115" t="s">
        <v>10</v>
      </c>
      <c r="D2" s="116"/>
      <c r="E2" s="114" t="s">
        <v>9</v>
      </c>
      <c r="F2" s="115"/>
      <c r="G2" s="115" t="s">
        <v>10</v>
      </c>
      <c r="H2" s="116"/>
      <c r="I2" s="114" t="s">
        <v>9</v>
      </c>
      <c r="J2" s="115"/>
      <c r="K2" s="115" t="s">
        <v>10</v>
      </c>
      <c r="L2" s="116"/>
    </row>
    <row r="3" spans="1:12" ht="15.75" thickBot="1">
      <c r="A3" s="2" t="s">
        <v>0</v>
      </c>
      <c r="B3" s="1" t="s">
        <v>1</v>
      </c>
      <c r="C3" s="1" t="s">
        <v>0</v>
      </c>
      <c r="D3" s="3" t="s">
        <v>1</v>
      </c>
      <c r="E3" s="2" t="s">
        <v>0</v>
      </c>
      <c r="F3" s="1" t="s">
        <v>1</v>
      </c>
      <c r="G3" s="1" t="s">
        <v>0</v>
      </c>
      <c r="H3" s="3" t="s">
        <v>1</v>
      </c>
      <c r="I3" s="7" t="s">
        <v>0</v>
      </c>
      <c r="J3" s="8" t="s">
        <v>1</v>
      </c>
      <c r="K3" s="8" t="s">
        <v>0</v>
      </c>
      <c r="L3" s="9" t="s">
        <v>1</v>
      </c>
    </row>
    <row r="4" spans="1:12" ht="15">
      <c r="A4" s="2" t="s">
        <v>3</v>
      </c>
      <c r="B4" s="1">
        <v>2004</v>
      </c>
      <c r="C4" s="1" t="s">
        <v>11</v>
      </c>
      <c r="D4" s="3">
        <v>2004</v>
      </c>
      <c r="E4" s="2" t="s">
        <v>40</v>
      </c>
      <c r="F4" s="1">
        <v>1998</v>
      </c>
      <c r="G4" s="1" t="s">
        <v>45</v>
      </c>
      <c r="H4" s="3">
        <v>1999</v>
      </c>
      <c r="I4" s="10"/>
      <c r="J4" s="11"/>
      <c r="K4" s="11" t="s">
        <v>51</v>
      </c>
      <c r="L4" s="12">
        <v>2001</v>
      </c>
    </row>
    <row r="5" spans="1:12" ht="15">
      <c r="A5" s="2" t="s">
        <v>4</v>
      </c>
      <c r="B5" s="1">
        <v>2005</v>
      </c>
      <c r="C5" s="1" t="s">
        <v>12</v>
      </c>
      <c r="D5" s="3">
        <v>2004</v>
      </c>
      <c r="E5" s="2" t="s">
        <v>41</v>
      </c>
      <c r="F5" s="1">
        <v>1999</v>
      </c>
      <c r="G5" s="1" t="s">
        <v>46</v>
      </c>
      <c r="H5" s="3">
        <v>1999</v>
      </c>
      <c r="I5" s="2"/>
      <c r="J5" s="1"/>
      <c r="K5" s="1" t="s">
        <v>52</v>
      </c>
      <c r="L5" s="3">
        <v>2001</v>
      </c>
    </row>
    <row r="6" spans="1:12" ht="15">
      <c r="A6" s="2" t="s">
        <v>5</v>
      </c>
      <c r="B6" s="1">
        <v>2004</v>
      </c>
      <c r="C6" s="1" t="s">
        <v>13</v>
      </c>
      <c r="D6" s="3">
        <v>2005</v>
      </c>
      <c r="E6" s="2" t="s">
        <v>44</v>
      </c>
      <c r="F6" s="1">
        <v>1999</v>
      </c>
      <c r="G6" s="1" t="s">
        <v>47</v>
      </c>
      <c r="H6" s="3">
        <v>1999</v>
      </c>
      <c r="I6" s="2"/>
      <c r="J6" s="1"/>
      <c r="K6" s="1" t="s">
        <v>53</v>
      </c>
      <c r="L6" s="3">
        <v>2000</v>
      </c>
    </row>
    <row r="7" spans="1:12" ht="15">
      <c r="A7" s="2" t="s">
        <v>6</v>
      </c>
      <c r="B7" s="1">
        <v>2005</v>
      </c>
      <c r="C7" s="1" t="s">
        <v>14</v>
      </c>
      <c r="D7" s="3">
        <v>2004</v>
      </c>
      <c r="E7" s="2" t="s">
        <v>42</v>
      </c>
      <c r="F7" s="1">
        <v>1999</v>
      </c>
      <c r="G7" s="1" t="s">
        <v>48</v>
      </c>
      <c r="H7" s="3">
        <v>1998</v>
      </c>
      <c r="I7" s="2"/>
      <c r="J7" s="1"/>
      <c r="K7" s="1" t="s">
        <v>54</v>
      </c>
      <c r="L7" s="3">
        <v>2000</v>
      </c>
    </row>
    <row r="8" spans="1:12" ht="15">
      <c r="A8" s="2" t="s">
        <v>7</v>
      </c>
      <c r="B8" s="1">
        <v>2004</v>
      </c>
      <c r="C8" s="1" t="s">
        <v>15</v>
      </c>
      <c r="D8" s="3">
        <v>2004</v>
      </c>
      <c r="E8" s="2" t="s">
        <v>43</v>
      </c>
      <c r="F8" s="1">
        <v>1998</v>
      </c>
      <c r="G8" s="1" t="s">
        <v>49</v>
      </c>
      <c r="H8" s="3">
        <v>1998</v>
      </c>
      <c r="I8" s="2"/>
      <c r="J8" s="1"/>
      <c r="K8" s="1" t="s">
        <v>55</v>
      </c>
      <c r="L8" s="3">
        <v>1998</v>
      </c>
    </row>
    <row r="9" spans="1:12" ht="15">
      <c r="A9" s="2" t="s">
        <v>8</v>
      </c>
      <c r="B9" s="1">
        <v>2005</v>
      </c>
      <c r="C9" s="1" t="s">
        <v>16</v>
      </c>
      <c r="D9" s="3">
        <v>2002</v>
      </c>
      <c r="E9" s="2"/>
      <c r="F9" s="1"/>
      <c r="G9" s="1"/>
      <c r="H9" s="3"/>
      <c r="I9" s="2"/>
      <c r="J9" s="1"/>
      <c r="K9" s="1" t="s">
        <v>56</v>
      </c>
      <c r="L9" s="3">
        <v>1998</v>
      </c>
    </row>
    <row r="10" spans="1:12" ht="15">
      <c r="A10" s="2" t="s">
        <v>38</v>
      </c>
      <c r="B10" s="1">
        <v>2003</v>
      </c>
      <c r="C10" s="1" t="s">
        <v>17</v>
      </c>
      <c r="D10" s="3">
        <v>2002</v>
      </c>
      <c r="E10" s="2"/>
      <c r="F10" s="1"/>
      <c r="G10" s="1"/>
      <c r="H10" s="3"/>
      <c r="I10" s="2"/>
      <c r="J10" s="1"/>
      <c r="K10" s="1" t="s">
        <v>57</v>
      </c>
      <c r="L10" s="3">
        <v>1998</v>
      </c>
    </row>
    <row r="11" spans="1:12" ht="15">
      <c r="A11" s="2" t="s">
        <v>23</v>
      </c>
      <c r="B11" s="1">
        <v>2003</v>
      </c>
      <c r="C11" s="1" t="s">
        <v>18</v>
      </c>
      <c r="D11" s="3">
        <v>2003</v>
      </c>
      <c r="E11" s="2"/>
      <c r="F11" s="1"/>
      <c r="G11" s="1"/>
      <c r="H11" s="3"/>
      <c r="I11" s="2"/>
      <c r="J11" s="1"/>
      <c r="K11" s="1" t="s">
        <v>58</v>
      </c>
      <c r="L11" s="3">
        <v>1998</v>
      </c>
    </row>
    <row r="12" spans="1:12" ht="15">
      <c r="A12" s="2" t="s">
        <v>24</v>
      </c>
      <c r="B12" s="1">
        <v>2003</v>
      </c>
      <c r="C12" s="1" t="s">
        <v>19</v>
      </c>
      <c r="D12" s="3">
        <v>2002</v>
      </c>
      <c r="E12" s="2"/>
      <c r="F12" s="1"/>
      <c r="G12" s="1"/>
      <c r="H12" s="3"/>
      <c r="I12" s="2"/>
      <c r="J12" s="1"/>
      <c r="K12" s="1" t="s">
        <v>59</v>
      </c>
      <c r="L12" s="3">
        <v>2004</v>
      </c>
    </row>
    <row r="13" spans="1:12" ht="15">
      <c r="A13" s="2" t="s">
        <v>25</v>
      </c>
      <c r="B13" s="1">
        <v>2003</v>
      </c>
      <c r="C13" s="1" t="s">
        <v>20</v>
      </c>
      <c r="D13" s="3">
        <v>2003</v>
      </c>
      <c r="E13" s="2"/>
      <c r="F13" s="1"/>
      <c r="G13" s="1"/>
      <c r="H13" s="3"/>
      <c r="I13" s="2"/>
      <c r="J13" s="1"/>
      <c r="K13" s="1" t="s">
        <v>60</v>
      </c>
      <c r="L13" s="3">
        <v>2005</v>
      </c>
    </row>
    <row r="14" spans="1:12" ht="15">
      <c r="A14" s="2" t="s">
        <v>26</v>
      </c>
      <c r="B14" s="1">
        <v>2002</v>
      </c>
      <c r="C14" s="1" t="s">
        <v>21</v>
      </c>
      <c r="D14" s="3">
        <v>2003</v>
      </c>
      <c r="E14" s="2"/>
      <c r="F14" s="1"/>
      <c r="G14" s="1"/>
      <c r="H14" s="3"/>
      <c r="I14" s="2"/>
      <c r="J14" s="1"/>
      <c r="K14" s="1" t="s">
        <v>61</v>
      </c>
      <c r="L14" s="3">
        <v>2004</v>
      </c>
    </row>
    <row r="15" spans="1:12" ht="15">
      <c r="A15" s="2" t="s">
        <v>27</v>
      </c>
      <c r="B15" s="1">
        <v>2002</v>
      </c>
      <c r="C15" s="1" t="s">
        <v>22</v>
      </c>
      <c r="D15" s="3">
        <v>2004</v>
      </c>
      <c r="E15" s="2"/>
      <c r="F15" s="1"/>
      <c r="G15" s="1"/>
      <c r="H15" s="3"/>
      <c r="I15" s="2"/>
      <c r="J15" s="1"/>
      <c r="K15" s="1" t="s">
        <v>62</v>
      </c>
      <c r="L15" s="3">
        <v>2004</v>
      </c>
    </row>
    <row r="16" spans="1:12" ht="15">
      <c r="A16" s="2" t="s">
        <v>28</v>
      </c>
      <c r="B16" s="1">
        <v>2001</v>
      </c>
      <c r="C16" s="1" t="s">
        <v>33</v>
      </c>
      <c r="D16" s="3">
        <v>2000</v>
      </c>
      <c r="E16" s="2"/>
      <c r="F16" s="1"/>
      <c r="G16" s="1"/>
      <c r="H16" s="3"/>
      <c r="I16" s="2"/>
      <c r="J16" s="1"/>
      <c r="K16" s="1" t="s">
        <v>63</v>
      </c>
      <c r="L16" s="3">
        <v>2004</v>
      </c>
    </row>
    <row r="17" spans="1:12" ht="15">
      <c r="A17" s="2" t="s">
        <v>29</v>
      </c>
      <c r="B17" s="1">
        <v>2001</v>
      </c>
      <c r="C17" s="1" t="s">
        <v>34</v>
      </c>
      <c r="D17" s="3">
        <v>2000</v>
      </c>
      <c r="E17" s="2"/>
      <c r="F17" s="1"/>
      <c r="G17" s="1"/>
      <c r="H17" s="3"/>
      <c r="I17" s="2"/>
      <c r="J17" s="1"/>
      <c r="K17" s="1"/>
      <c r="L17" s="3"/>
    </row>
    <row r="18" spans="1:12" ht="15">
      <c r="A18" s="2" t="s">
        <v>30</v>
      </c>
      <c r="B18" s="1">
        <v>2000</v>
      </c>
      <c r="C18" s="1" t="s">
        <v>35</v>
      </c>
      <c r="D18" s="3">
        <v>2000</v>
      </c>
      <c r="E18" s="2"/>
      <c r="F18" s="1"/>
      <c r="G18" s="1"/>
      <c r="H18" s="3"/>
      <c r="I18" s="2"/>
      <c r="J18" s="1"/>
      <c r="K18" s="1"/>
      <c r="L18" s="3"/>
    </row>
    <row r="19" spans="1:12" ht="15">
      <c r="A19" s="2" t="s">
        <v>31</v>
      </c>
      <c r="B19" s="1">
        <v>2000</v>
      </c>
      <c r="C19" s="1" t="s">
        <v>36</v>
      </c>
      <c r="D19" s="3">
        <v>2000</v>
      </c>
      <c r="E19" s="2"/>
      <c r="F19" s="1"/>
      <c r="G19" s="1"/>
      <c r="H19" s="3"/>
      <c r="I19" s="2"/>
      <c r="J19" s="1"/>
      <c r="K19" s="1"/>
      <c r="L19" s="3"/>
    </row>
    <row r="20" spans="1:12" ht="15">
      <c r="A20" s="2" t="s">
        <v>32</v>
      </c>
      <c r="B20" s="1">
        <v>2000</v>
      </c>
      <c r="C20" s="1" t="s">
        <v>37</v>
      </c>
      <c r="D20" s="3">
        <v>2002</v>
      </c>
      <c r="E20" s="2"/>
      <c r="F20" s="1"/>
      <c r="G20" s="1"/>
      <c r="H20" s="3"/>
      <c r="I20" s="2"/>
      <c r="J20" s="1"/>
      <c r="K20" s="1"/>
      <c r="L20" s="3"/>
    </row>
    <row r="21" spans="1:12" ht="15">
      <c r="A21" s="2"/>
      <c r="B21" s="1"/>
      <c r="C21" s="1"/>
      <c r="D21" s="3"/>
      <c r="E21" s="2"/>
      <c r="F21" s="1"/>
      <c r="G21" s="1"/>
      <c r="H21" s="3"/>
      <c r="I21" s="2"/>
      <c r="J21" s="1"/>
      <c r="K21" s="1"/>
      <c r="L21" s="3"/>
    </row>
    <row r="22" spans="1:12" ht="15">
      <c r="A22" s="2"/>
      <c r="B22" s="1"/>
      <c r="C22" s="1"/>
      <c r="D22" s="3"/>
      <c r="E22" s="2"/>
      <c r="F22" s="1"/>
      <c r="G22" s="1"/>
      <c r="H22" s="3"/>
      <c r="I22" s="2"/>
      <c r="J22" s="1"/>
      <c r="K22" s="1"/>
      <c r="L22" s="3"/>
    </row>
    <row r="23" spans="1:12" ht="15">
      <c r="A23" s="2"/>
      <c r="B23" s="1"/>
      <c r="C23" s="1"/>
      <c r="D23" s="3"/>
      <c r="E23" s="2"/>
      <c r="F23" s="1"/>
      <c r="G23" s="1"/>
      <c r="H23" s="3"/>
      <c r="I23" s="2"/>
      <c r="J23" s="1"/>
      <c r="K23" s="1"/>
      <c r="L23" s="3"/>
    </row>
    <row r="24" spans="1:12" ht="15">
      <c r="A24" s="2"/>
      <c r="B24" s="1"/>
      <c r="C24" s="1"/>
      <c r="D24" s="3"/>
      <c r="E24" s="2"/>
      <c r="F24" s="1"/>
      <c r="G24" s="1"/>
      <c r="H24" s="3"/>
      <c r="I24" s="2"/>
      <c r="J24" s="1"/>
      <c r="K24" s="1"/>
      <c r="L24" s="3"/>
    </row>
    <row r="25" spans="1:12" ht="15.75" thickBot="1">
      <c r="A25" s="2"/>
      <c r="B25" s="1"/>
      <c r="C25" s="1"/>
      <c r="D25" s="3"/>
      <c r="E25" s="4"/>
      <c r="F25" s="5"/>
      <c r="G25" s="5"/>
      <c r="H25" s="6"/>
      <c r="I25" s="4"/>
      <c r="J25" s="5"/>
      <c r="K25" s="5"/>
      <c r="L25" s="6"/>
    </row>
    <row r="26" spans="1:4" ht="15.75" thickBot="1">
      <c r="A26" s="4"/>
      <c r="B26" s="5"/>
      <c r="C26" s="5"/>
      <c r="D26" s="6"/>
    </row>
  </sheetData>
  <sheetProtection/>
  <mergeCells count="9">
    <mergeCell ref="I1:L1"/>
    <mergeCell ref="I2:J2"/>
    <mergeCell ref="K2:L2"/>
    <mergeCell ref="A2:B2"/>
    <mergeCell ref="C2:D2"/>
    <mergeCell ref="A1:D1"/>
    <mergeCell ref="E1:H1"/>
    <mergeCell ref="E2:F2"/>
    <mergeCell ref="G2:H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L11" sqref="L11"/>
    </sheetView>
  </sheetViews>
  <sheetFormatPr defaultColWidth="9.140625" defaultRowHeight="15"/>
  <sheetData>
    <row r="1" spans="1:9" ht="84" customHeight="1">
      <c r="A1" s="118" t="s">
        <v>297</v>
      </c>
      <c r="B1" s="118"/>
      <c r="C1" s="118"/>
      <c r="D1" s="118"/>
      <c r="E1" s="118"/>
      <c r="F1" s="118"/>
      <c r="G1" s="118"/>
      <c r="H1" s="118"/>
      <c r="I1" s="118"/>
    </row>
    <row r="2" spans="1:9" ht="68.25" customHeight="1">
      <c r="A2" s="119" t="s">
        <v>298</v>
      </c>
      <c r="B2" s="119"/>
      <c r="C2" s="119"/>
      <c r="D2" s="119"/>
      <c r="E2" s="119"/>
      <c r="F2" s="119"/>
      <c r="G2" s="119"/>
      <c r="H2" s="119"/>
      <c r="I2" s="119"/>
    </row>
    <row r="4" spans="1:9" ht="72" customHeight="1">
      <c r="A4" s="118" t="s">
        <v>299</v>
      </c>
      <c r="B4" s="118"/>
      <c r="C4" s="118"/>
      <c r="D4" s="118"/>
      <c r="E4" s="118"/>
      <c r="F4" s="118"/>
      <c r="G4" s="118"/>
      <c r="H4" s="118"/>
      <c r="I4" s="118"/>
    </row>
    <row r="5" ht="33.75" customHeight="1"/>
    <row r="6" spans="1:9" ht="29.25" customHeight="1">
      <c r="A6" s="120" t="s">
        <v>300</v>
      </c>
      <c r="B6" s="120"/>
      <c r="C6" s="120"/>
      <c r="D6" s="120"/>
      <c r="E6" s="120"/>
      <c r="F6" s="120"/>
      <c r="G6" s="120"/>
      <c r="H6" s="120"/>
      <c r="I6" s="120"/>
    </row>
    <row r="8" spans="1:9" ht="29.25" customHeight="1">
      <c r="A8" s="120" t="s">
        <v>301</v>
      </c>
      <c r="B8" s="120"/>
      <c r="C8" s="120"/>
      <c r="D8" s="120"/>
      <c r="E8" s="120"/>
      <c r="F8" s="120"/>
      <c r="G8" s="120"/>
      <c r="H8" s="120"/>
      <c r="I8" s="120"/>
    </row>
    <row r="9" ht="48" customHeight="1"/>
    <row r="10" spans="1:9" ht="38.25" customHeight="1">
      <c r="A10" s="117" t="s">
        <v>302</v>
      </c>
      <c r="B10" s="117"/>
      <c r="C10" s="117"/>
      <c r="D10" s="117"/>
      <c r="E10" s="117"/>
      <c r="F10" s="117"/>
      <c r="G10" s="117"/>
      <c r="H10" s="117"/>
      <c r="I10" s="117"/>
    </row>
    <row r="11" spans="1:9" ht="56.25" customHeight="1">
      <c r="A11" s="117" t="s">
        <v>303</v>
      </c>
      <c r="B11" s="117"/>
      <c r="C11" s="117"/>
      <c r="D11" s="117"/>
      <c r="E11" s="117"/>
      <c r="F11" s="117"/>
      <c r="G11" s="117"/>
      <c r="H11" s="117"/>
      <c r="I11" s="117"/>
    </row>
  </sheetData>
  <sheetProtection/>
  <mergeCells count="7">
    <mergeCell ref="A10:I10"/>
    <mergeCell ref="A11:I11"/>
    <mergeCell ref="A1:I1"/>
    <mergeCell ref="A2:I2"/>
    <mergeCell ref="A4:I4"/>
    <mergeCell ref="A6:I6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Q8" sqref="Q8"/>
    </sheetView>
  </sheetViews>
  <sheetFormatPr defaultColWidth="3.7109375" defaultRowHeight="15"/>
  <cols>
    <col min="1" max="1" width="3.7109375" style="42" customWidth="1"/>
    <col min="2" max="2" width="20.00390625" style="0" customWidth="1"/>
    <col min="3" max="3" width="7.57421875" style="0" customWidth="1"/>
    <col min="4" max="4" width="22.8515625" style="0" customWidth="1"/>
    <col min="5" max="5" width="9.57421875" style="0" customWidth="1"/>
    <col min="6" max="6" width="3.7109375" style="0" customWidth="1"/>
    <col min="7" max="7" width="31.8515625" style="0" customWidth="1"/>
    <col min="8" max="8" width="8.28125" style="0" customWidth="1"/>
  </cols>
  <sheetData>
    <row r="1" spans="1:8" ht="25.5" customHeight="1" thickBot="1">
      <c r="A1" s="124" t="s">
        <v>73</v>
      </c>
      <c r="B1" s="125"/>
      <c r="C1" s="125"/>
      <c r="D1" s="125"/>
      <c r="E1" s="126"/>
      <c r="F1" s="121" t="s">
        <v>295</v>
      </c>
      <c r="G1" s="122"/>
      <c r="H1" s="123"/>
    </row>
    <row r="2" spans="1:8" ht="52.5" customHeight="1" thickBot="1">
      <c r="A2" s="40" t="s">
        <v>70</v>
      </c>
      <c r="B2" s="15" t="s">
        <v>71</v>
      </c>
      <c r="C2" s="54" t="s">
        <v>1</v>
      </c>
      <c r="D2" s="15" t="s">
        <v>72</v>
      </c>
      <c r="E2" s="127" t="s">
        <v>304</v>
      </c>
      <c r="F2" s="40" t="s">
        <v>70</v>
      </c>
      <c r="G2" s="54" t="s">
        <v>293</v>
      </c>
      <c r="H2" s="55" t="s">
        <v>294</v>
      </c>
    </row>
    <row r="3" spans="1:8" ht="14.25" customHeight="1" thickBot="1">
      <c r="A3" s="41"/>
      <c r="B3" s="14"/>
      <c r="C3" s="48"/>
      <c r="D3" s="15"/>
      <c r="E3" s="128"/>
      <c r="F3" s="41"/>
      <c r="G3" s="14"/>
      <c r="H3" s="48"/>
    </row>
    <row r="4" spans="1:8" ht="15" customHeight="1">
      <c r="A4" s="44">
        <v>1</v>
      </c>
      <c r="B4" s="50" t="s">
        <v>81</v>
      </c>
      <c r="C4" s="30">
        <v>2002</v>
      </c>
      <c r="D4" s="19" t="s">
        <v>69</v>
      </c>
      <c r="E4" s="77">
        <v>0.002337962962962963</v>
      </c>
      <c r="F4" s="44"/>
      <c r="G4" s="50"/>
      <c r="H4" s="30"/>
    </row>
    <row r="5" spans="1:8" ht="15" customHeight="1">
      <c r="A5" s="51">
        <v>2</v>
      </c>
      <c r="B5" s="49" t="s">
        <v>82</v>
      </c>
      <c r="C5" s="26">
        <v>2002</v>
      </c>
      <c r="D5" s="22" t="s">
        <v>98</v>
      </c>
      <c r="E5" s="77">
        <v>0.002349537037037037</v>
      </c>
      <c r="F5" s="51"/>
      <c r="G5" s="49"/>
      <c r="H5" s="26"/>
    </row>
    <row r="6" spans="1:8" ht="15" customHeight="1" thickBot="1">
      <c r="A6" s="51">
        <v>3</v>
      </c>
      <c r="B6" s="49" t="s">
        <v>83</v>
      </c>
      <c r="C6" s="26">
        <v>2002</v>
      </c>
      <c r="D6" s="22" t="s">
        <v>279</v>
      </c>
      <c r="E6" s="77">
        <v>0.002372685185185185</v>
      </c>
      <c r="F6" s="51"/>
      <c r="G6" s="49"/>
      <c r="H6" s="26"/>
    </row>
    <row r="7" spans="1:8" ht="15" customHeight="1">
      <c r="A7" s="51">
        <v>4</v>
      </c>
      <c r="B7" s="49" t="s">
        <v>84</v>
      </c>
      <c r="C7" s="26">
        <v>2002</v>
      </c>
      <c r="D7" s="22" t="s">
        <v>65</v>
      </c>
      <c r="E7" s="74"/>
      <c r="F7" s="51"/>
      <c r="G7" s="49"/>
      <c r="H7" s="26"/>
    </row>
    <row r="8" spans="1:8" ht="15" customHeight="1">
      <c r="A8" s="51">
        <v>5</v>
      </c>
      <c r="B8" s="49" t="s">
        <v>85</v>
      </c>
      <c r="C8" s="26">
        <v>2003</v>
      </c>
      <c r="D8" s="22" t="s">
        <v>69</v>
      </c>
      <c r="E8" s="75"/>
      <c r="F8" s="51"/>
      <c r="G8" s="49"/>
      <c r="H8" s="26"/>
    </row>
    <row r="9" spans="1:8" ht="15" customHeight="1">
      <c r="A9" s="51">
        <v>6</v>
      </c>
      <c r="B9" s="49" t="s">
        <v>86</v>
      </c>
      <c r="C9" s="26">
        <v>2002</v>
      </c>
      <c r="D9" s="22" t="s">
        <v>99</v>
      </c>
      <c r="E9" s="75"/>
      <c r="F9" s="51"/>
      <c r="G9" s="49"/>
      <c r="H9" s="26"/>
    </row>
    <row r="10" spans="1:8" ht="15" customHeight="1">
      <c r="A10" s="51">
        <v>7</v>
      </c>
      <c r="B10" s="49" t="s">
        <v>88</v>
      </c>
      <c r="C10" s="26">
        <v>2002</v>
      </c>
      <c r="D10" s="22" t="s">
        <v>98</v>
      </c>
      <c r="E10" s="75"/>
      <c r="F10" s="51"/>
      <c r="G10" s="49"/>
      <c r="H10" s="26"/>
    </row>
    <row r="11" spans="1:8" ht="15" customHeight="1">
      <c r="A11" s="51">
        <v>8</v>
      </c>
      <c r="B11" s="49" t="s">
        <v>87</v>
      </c>
      <c r="C11" s="26">
        <v>2002</v>
      </c>
      <c r="D11" s="22" t="s">
        <v>100</v>
      </c>
      <c r="E11" s="75"/>
      <c r="F11" s="51"/>
      <c r="G11" s="49"/>
      <c r="H11" s="26"/>
    </row>
    <row r="12" spans="1:8" ht="15" customHeight="1">
      <c r="A12" s="51">
        <v>9</v>
      </c>
      <c r="B12" s="49" t="s">
        <v>89</v>
      </c>
      <c r="C12" s="26">
        <v>2002</v>
      </c>
      <c r="D12" s="22" t="s">
        <v>69</v>
      </c>
      <c r="E12" s="75"/>
      <c r="F12" s="51"/>
      <c r="G12" s="49"/>
      <c r="H12" s="26"/>
    </row>
    <row r="13" spans="1:8" ht="15" customHeight="1">
      <c r="A13" s="51">
        <v>10</v>
      </c>
      <c r="B13" s="49" t="s">
        <v>90</v>
      </c>
      <c r="C13" s="26">
        <v>2002</v>
      </c>
      <c r="D13" s="22" t="s">
        <v>101</v>
      </c>
      <c r="E13" s="75"/>
      <c r="F13" s="51"/>
      <c r="G13" s="49"/>
      <c r="H13" s="26"/>
    </row>
    <row r="14" spans="1:8" ht="15" customHeight="1">
      <c r="A14" s="51">
        <v>11</v>
      </c>
      <c r="B14" s="49" t="s">
        <v>91</v>
      </c>
      <c r="C14" s="26">
        <v>2003</v>
      </c>
      <c r="D14" s="22" t="s">
        <v>101</v>
      </c>
      <c r="E14" s="75"/>
      <c r="F14" s="51"/>
      <c r="G14" s="49"/>
      <c r="H14" s="26"/>
    </row>
    <row r="15" spans="1:8" ht="15" customHeight="1">
      <c r="A15" s="51">
        <v>12</v>
      </c>
      <c r="B15" s="49" t="s">
        <v>92</v>
      </c>
      <c r="C15" s="26">
        <v>2002</v>
      </c>
      <c r="D15" s="22" t="s">
        <v>99</v>
      </c>
      <c r="E15" s="75"/>
      <c r="F15" s="51"/>
      <c r="G15" s="49"/>
      <c r="H15" s="26"/>
    </row>
    <row r="16" spans="1:8" ht="15" customHeight="1">
      <c r="A16" s="51">
        <v>13</v>
      </c>
      <c r="B16" s="49" t="s">
        <v>93</v>
      </c>
      <c r="C16" s="26">
        <v>2002</v>
      </c>
      <c r="D16" s="22" t="s">
        <v>99</v>
      </c>
      <c r="E16" s="75"/>
      <c r="F16" s="51"/>
      <c r="G16" s="49"/>
      <c r="H16" s="26"/>
    </row>
    <row r="17" spans="1:8" ht="15" customHeight="1">
      <c r="A17" s="51">
        <v>14</v>
      </c>
      <c r="B17" s="49" t="s">
        <v>94</v>
      </c>
      <c r="C17" s="26">
        <v>2003</v>
      </c>
      <c r="D17" s="22" t="s">
        <v>102</v>
      </c>
      <c r="E17" s="75"/>
      <c r="F17" s="51"/>
      <c r="G17" s="49"/>
      <c r="H17" s="26"/>
    </row>
    <row r="18" spans="1:8" ht="15" customHeight="1">
      <c r="A18" s="51">
        <v>15</v>
      </c>
      <c r="B18" s="49" t="s">
        <v>95</v>
      </c>
      <c r="C18" s="26">
        <v>2003</v>
      </c>
      <c r="D18" s="22" t="s">
        <v>66</v>
      </c>
      <c r="E18" s="75"/>
      <c r="F18" s="51"/>
      <c r="G18" s="49"/>
      <c r="H18" s="26"/>
    </row>
    <row r="19" spans="1:8" ht="15" customHeight="1">
      <c r="A19" s="51">
        <v>16</v>
      </c>
      <c r="B19" s="49" t="s">
        <v>96</v>
      </c>
      <c r="C19" s="26">
        <v>2003</v>
      </c>
      <c r="D19" s="22" t="s">
        <v>103</v>
      </c>
      <c r="E19" s="75"/>
      <c r="F19" s="51"/>
      <c r="G19" s="49"/>
      <c r="H19" s="26"/>
    </row>
    <row r="20" spans="1:8" ht="15" customHeight="1" thickBot="1">
      <c r="A20" s="52">
        <v>17</v>
      </c>
      <c r="B20" s="53" t="s">
        <v>97</v>
      </c>
      <c r="C20" s="28">
        <v>2003</v>
      </c>
      <c r="D20" s="24" t="s">
        <v>103</v>
      </c>
      <c r="E20" s="76"/>
      <c r="F20" s="52"/>
      <c r="G20" s="53"/>
      <c r="H20" s="28"/>
    </row>
  </sheetData>
  <sheetProtection/>
  <mergeCells count="3">
    <mergeCell ref="F1:H1"/>
    <mergeCell ref="A1:E1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27" sqref="D27"/>
    </sheetView>
  </sheetViews>
  <sheetFormatPr defaultColWidth="3.7109375" defaultRowHeight="15"/>
  <cols>
    <col min="1" max="1" width="3.7109375" style="42" customWidth="1"/>
    <col min="2" max="2" width="24.140625" style="0" bestFit="1" customWidth="1"/>
    <col min="3" max="3" width="7.57421875" style="0" customWidth="1"/>
    <col min="4" max="4" width="25.28125" style="0" customWidth="1"/>
    <col min="5" max="5" width="7.421875" style="0" customWidth="1"/>
    <col min="6" max="6" width="3.7109375" style="0" customWidth="1"/>
    <col min="7" max="7" width="27.421875" style="0" customWidth="1"/>
    <col min="8" max="8" width="8.28125" style="0" customWidth="1"/>
  </cols>
  <sheetData>
    <row r="1" spans="1:8" ht="25.5" customHeight="1" thickBot="1">
      <c r="A1" s="121" t="s">
        <v>73</v>
      </c>
      <c r="B1" s="122"/>
      <c r="C1" s="122"/>
      <c r="D1" s="122"/>
      <c r="E1" s="123"/>
      <c r="F1" s="121" t="s">
        <v>295</v>
      </c>
      <c r="G1" s="122"/>
      <c r="H1" s="123"/>
    </row>
    <row r="2" spans="1:8" ht="52.5" customHeight="1" thickBot="1">
      <c r="A2" s="78" t="s">
        <v>70</v>
      </c>
      <c r="B2" s="79" t="s">
        <v>71</v>
      </c>
      <c r="C2" s="80" t="s">
        <v>1</v>
      </c>
      <c r="D2" s="79" t="s">
        <v>72</v>
      </c>
      <c r="E2" s="129" t="s">
        <v>304</v>
      </c>
      <c r="F2" s="40" t="s">
        <v>70</v>
      </c>
      <c r="G2" s="54" t="s">
        <v>293</v>
      </c>
      <c r="H2" s="55" t="s">
        <v>294</v>
      </c>
    </row>
    <row r="3" spans="1:8" ht="14.25" customHeight="1" thickBot="1">
      <c r="A3" s="41"/>
      <c r="B3" s="14"/>
      <c r="C3" s="48"/>
      <c r="D3" s="15"/>
      <c r="E3" s="130"/>
      <c r="F3" s="41"/>
      <c r="G3" s="14"/>
      <c r="H3" s="48"/>
    </row>
    <row r="4" spans="1:8" ht="15" customHeight="1">
      <c r="A4" s="44">
        <v>1</v>
      </c>
      <c r="B4" s="50" t="s">
        <v>104</v>
      </c>
      <c r="C4" s="30">
        <v>2002</v>
      </c>
      <c r="D4" s="19" t="s">
        <v>98</v>
      </c>
      <c r="E4" s="77">
        <v>0.002789351851851852</v>
      </c>
      <c r="F4" s="44"/>
      <c r="G4" s="50"/>
      <c r="H4" s="31"/>
    </row>
    <row r="5" spans="1:8" ht="15" customHeight="1">
      <c r="A5" s="51">
        <v>2</v>
      </c>
      <c r="B5" s="49" t="s">
        <v>105</v>
      </c>
      <c r="C5" s="26">
        <v>2002</v>
      </c>
      <c r="D5" s="22" t="s">
        <v>98</v>
      </c>
      <c r="E5" s="77">
        <v>0.002835648148148148</v>
      </c>
      <c r="F5" s="51"/>
      <c r="G5" s="49"/>
      <c r="H5" s="27"/>
    </row>
    <row r="6" spans="1:8" ht="15" customHeight="1" thickBot="1">
      <c r="A6" s="51">
        <v>3</v>
      </c>
      <c r="B6" s="49" t="s">
        <v>106</v>
      </c>
      <c r="C6" s="26">
        <v>2003</v>
      </c>
      <c r="D6" s="22" t="s">
        <v>99</v>
      </c>
      <c r="E6" s="77">
        <v>0.002847222222222222</v>
      </c>
      <c r="F6" s="51"/>
      <c r="G6" s="49"/>
      <c r="H6" s="27"/>
    </row>
    <row r="7" spans="1:8" ht="15" customHeight="1">
      <c r="A7" s="51">
        <v>4</v>
      </c>
      <c r="B7" s="49" t="s">
        <v>107</v>
      </c>
      <c r="C7" s="26">
        <v>2002</v>
      </c>
      <c r="D7" s="22" t="s">
        <v>98</v>
      </c>
      <c r="E7" s="74"/>
      <c r="F7" s="51"/>
      <c r="G7" s="49"/>
      <c r="H7" s="27"/>
    </row>
    <row r="8" spans="1:8" ht="15" customHeight="1">
      <c r="A8" s="51">
        <v>5</v>
      </c>
      <c r="B8" s="49" t="s">
        <v>108</v>
      </c>
      <c r="C8" s="26">
        <v>2002</v>
      </c>
      <c r="D8" s="22" t="s">
        <v>103</v>
      </c>
      <c r="E8" s="75"/>
      <c r="F8" s="51"/>
      <c r="G8" s="49"/>
      <c r="H8" s="27"/>
    </row>
    <row r="9" spans="1:8" ht="15" customHeight="1">
      <c r="A9" s="51">
        <v>6</v>
      </c>
      <c r="B9" s="49" t="s">
        <v>109</v>
      </c>
      <c r="C9" s="26">
        <v>2003</v>
      </c>
      <c r="D9" s="22" t="s">
        <v>99</v>
      </c>
      <c r="E9" s="75"/>
      <c r="F9" s="51"/>
      <c r="G9" s="49"/>
      <c r="H9" s="27"/>
    </row>
    <row r="10" spans="1:8" ht="15" customHeight="1">
      <c r="A10" s="51">
        <v>7</v>
      </c>
      <c r="B10" s="49" t="s">
        <v>280</v>
      </c>
      <c r="C10" s="26">
        <v>2002</v>
      </c>
      <c r="D10" s="22" t="s">
        <v>67</v>
      </c>
      <c r="E10" s="75"/>
      <c r="F10" s="51"/>
      <c r="G10" s="49"/>
      <c r="H10" s="27"/>
    </row>
    <row r="11" spans="1:8" ht="15" customHeight="1">
      <c r="A11" s="51">
        <v>8</v>
      </c>
      <c r="B11" s="49" t="s">
        <v>110</v>
      </c>
      <c r="C11" s="26">
        <v>2002</v>
      </c>
      <c r="D11" s="22" t="s">
        <v>67</v>
      </c>
      <c r="E11" s="75"/>
      <c r="F11" s="51"/>
      <c r="G11" s="49"/>
      <c r="H11" s="27"/>
    </row>
    <row r="12" spans="1:8" ht="15" customHeight="1">
      <c r="A12" s="51">
        <v>9</v>
      </c>
      <c r="B12" s="49" t="s">
        <v>19</v>
      </c>
      <c r="C12" s="26">
        <v>2002</v>
      </c>
      <c r="D12" s="22" t="s">
        <v>118</v>
      </c>
      <c r="E12" s="75"/>
      <c r="F12" s="51"/>
      <c r="G12" s="49"/>
      <c r="H12" s="27"/>
    </row>
    <row r="13" spans="1:8" ht="15" customHeight="1">
      <c r="A13" s="51">
        <v>10</v>
      </c>
      <c r="B13" s="49" t="s">
        <v>111</v>
      </c>
      <c r="C13" s="26">
        <v>2003</v>
      </c>
      <c r="D13" s="22" t="s">
        <v>69</v>
      </c>
      <c r="E13" s="75"/>
      <c r="F13" s="51"/>
      <c r="G13" s="49"/>
      <c r="H13" s="27"/>
    </row>
    <row r="14" spans="1:8" ht="15" customHeight="1">
      <c r="A14" s="51">
        <v>11</v>
      </c>
      <c r="B14" s="49" t="s">
        <v>281</v>
      </c>
      <c r="C14" s="26">
        <v>2003</v>
      </c>
      <c r="D14" s="22" t="s">
        <v>64</v>
      </c>
      <c r="E14" s="75"/>
      <c r="F14" s="51"/>
      <c r="G14" s="49"/>
      <c r="H14" s="27"/>
    </row>
    <row r="15" spans="1:8" ht="15" customHeight="1">
      <c r="A15" s="51">
        <v>12</v>
      </c>
      <c r="B15" s="49" t="s">
        <v>119</v>
      </c>
      <c r="C15" s="26">
        <v>2002</v>
      </c>
      <c r="D15" s="22" t="s">
        <v>102</v>
      </c>
      <c r="E15" s="75"/>
      <c r="F15" s="51"/>
      <c r="G15" s="49"/>
      <c r="H15" s="27"/>
    </row>
    <row r="16" spans="1:8" ht="15" customHeight="1">
      <c r="A16" s="51">
        <v>13</v>
      </c>
      <c r="B16" s="49" t="s">
        <v>112</v>
      </c>
      <c r="C16" s="26">
        <v>2002</v>
      </c>
      <c r="D16" s="22" t="s">
        <v>67</v>
      </c>
      <c r="E16" s="75"/>
      <c r="F16" s="51"/>
      <c r="G16" s="49"/>
      <c r="H16" s="27"/>
    </row>
    <row r="17" spans="1:8" ht="15" customHeight="1">
      <c r="A17" s="51">
        <v>14</v>
      </c>
      <c r="B17" s="49" t="s">
        <v>113</v>
      </c>
      <c r="C17" s="26">
        <v>2002</v>
      </c>
      <c r="D17" s="22" t="s">
        <v>102</v>
      </c>
      <c r="E17" s="75"/>
      <c r="F17" s="51"/>
      <c r="G17" s="49"/>
      <c r="H17" s="27"/>
    </row>
    <row r="18" spans="1:8" ht="15" customHeight="1">
      <c r="A18" s="51">
        <v>15</v>
      </c>
      <c r="B18" s="49" t="s">
        <v>114</v>
      </c>
      <c r="C18" s="26">
        <v>2002</v>
      </c>
      <c r="D18" s="22" t="s">
        <v>69</v>
      </c>
      <c r="E18" s="75"/>
      <c r="F18" s="51"/>
      <c r="G18" s="49"/>
      <c r="H18" s="27"/>
    </row>
    <row r="19" spans="1:8" ht="15" customHeight="1">
      <c r="A19" s="51">
        <v>16</v>
      </c>
      <c r="B19" s="49" t="s">
        <v>115</v>
      </c>
      <c r="C19" s="26">
        <v>2002</v>
      </c>
      <c r="D19" s="22" t="s">
        <v>102</v>
      </c>
      <c r="E19" s="75"/>
      <c r="F19" s="51"/>
      <c r="G19" s="49"/>
      <c r="H19" s="27"/>
    </row>
    <row r="20" spans="1:8" ht="15" customHeight="1">
      <c r="A20" s="51">
        <v>17</v>
      </c>
      <c r="B20" s="49" t="s">
        <v>116</v>
      </c>
      <c r="C20" s="26">
        <v>2002</v>
      </c>
      <c r="D20" s="22" t="s">
        <v>102</v>
      </c>
      <c r="E20" s="75"/>
      <c r="F20" s="51"/>
      <c r="G20" s="49"/>
      <c r="H20" s="27"/>
    </row>
    <row r="21" spans="1:8" ht="18" thickBot="1">
      <c r="A21" s="52">
        <v>18</v>
      </c>
      <c r="B21" s="53" t="s">
        <v>117</v>
      </c>
      <c r="C21" s="28">
        <v>2002</v>
      </c>
      <c r="D21" s="24" t="s">
        <v>102</v>
      </c>
      <c r="E21" s="76"/>
      <c r="F21" s="4"/>
      <c r="G21" s="5"/>
      <c r="H21" s="6"/>
    </row>
  </sheetData>
  <sheetProtection/>
  <mergeCells count="3">
    <mergeCell ref="F1:H1"/>
    <mergeCell ref="A1:E1"/>
    <mergeCell ref="E2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8">
      <selection activeCell="I8" sqref="I8"/>
    </sheetView>
  </sheetViews>
  <sheetFormatPr defaultColWidth="30.140625" defaultRowHeight="15"/>
  <cols>
    <col min="1" max="1" width="4.421875" style="42" bestFit="1" customWidth="1"/>
    <col min="2" max="2" width="26.00390625" style="0" bestFit="1" customWidth="1"/>
    <col min="3" max="3" width="11.28125" style="0" bestFit="1" customWidth="1"/>
    <col min="4" max="4" width="30.140625" style="0" customWidth="1"/>
    <col min="5" max="5" width="7.28125" style="0" customWidth="1"/>
    <col min="6" max="6" width="4.421875" style="0" bestFit="1" customWidth="1"/>
    <col min="7" max="7" width="26.140625" style="0" customWidth="1"/>
    <col min="8" max="8" width="8.421875" style="0" customWidth="1"/>
  </cols>
  <sheetData>
    <row r="1" spans="1:8" ht="25.5" customHeight="1" thickBot="1">
      <c r="A1" s="121" t="s">
        <v>73</v>
      </c>
      <c r="B1" s="122"/>
      <c r="C1" s="122"/>
      <c r="D1" s="122"/>
      <c r="E1" s="123"/>
      <c r="F1" s="121" t="s">
        <v>295</v>
      </c>
      <c r="G1" s="122"/>
      <c r="H1" s="123"/>
    </row>
    <row r="2" spans="1:8" ht="52.5" customHeight="1" thickBot="1">
      <c r="A2" s="78" t="s">
        <v>70</v>
      </c>
      <c r="B2" s="79" t="s">
        <v>71</v>
      </c>
      <c r="C2" s="80" t="s">
        <v>1</v>
      </c>
      <c r="D2" s="79" t="s">
        <v>72</v>
      </c>
      <c r="E2" s="127" t="s">
        <v>304</v>
      </c>
      <c r="F2" s="40" t="s">
        <v>70</v>
      </c>
      <c r="G2" s="54" t="s">
        <v>293</v>
      </c>
      <c r="H2" s="55" t="s">
        <v>294</v>
      </c>
    </row>
    <row r="3" spans="1:8" ht="14.25" customHeight="1" thickBot="1">
      <c r="A3" s="41"/>
      <c r="B3" s="14"/>
      <c r="C3" s="48"/>
      <c r="D3" s="15"/>
      <c r="E3" s="128"/>
      <c r="F3" s="41"/>
      <c r="G3" s="14"/>
      <c r="H3" s="48"/>
    </row>
    <row r="4" spans="1:8" ht="15" customHeight="1">
      <c r="A4" s="44">
        <v>1</v>
      </c>
      <c r="B4" s="50" t="s">
        <v>167</v>
      </c>
      <c r="C4" s="30">
        <v>2000</v>
      </c>
      <c r="D4" s="19" t="s">
        <v>67</v>
      </c>
      <c r="E4" s="82">
        <v>0.005277777777777777</v>
      </c>
      <c r="F4" s="44">
        <v>1</v>
      </c>
      <c r="G4" s="50" t="s">
        <v>162</v>
      </c>
      <c r="H4" s="134">
        <v>41</v>
      </c>
    </row>
    <row r="5" spans="1:8" ht="15" customHeight="1">
      <c r="A5" s="51">
        <v>2</v>
      </c>
      <c r="B5" s="49" t="s">
        <v>163</v>
      </c>
      <c r="C5" s="26">
        <v>2000</v>
      </c>
      <c r="D5" s="22" t="s">
        <v>162</v>
      </c>
      <c r="E5" s="81">
        <v>0.005405092592592592</v>
      </c>
      <c r="F5" s="51" t="s">
        <v>296</v>
      </c>
      <c r="G5" s="26" t="s">
        <v>163</v>
      </c>
      <c r="H5" s="135"/>
    </row>
    <row r="6" spans="1:8" ht="15" customHeight="1" thickBot="1">
      <c r="A6" s="51">
        <v>3</v>
      </c>
      <c r="B6" s="49" t="s">
        <v>156</v>
      </c>
      <c r="C6" s="26">
        <v>2000</v>
      </c>
      <c r="D6" s="22" t="s">
        <v>155</v>
      </c>
      <c r="E6" s="83">
        <v>0.00542824074074074</v>
      </c>
      <c r="F6" s="51" t="s">
        <v>296</v>
      </c>
      <c r="G6" s="26" t="s">
        <v>164</v>
      </c>
      <c r="H6" s="135"/>
    </row>
    <row r="7" spans="1:8" ht="15" customHeight="1">
      <c r="A7" s="51">
        <v>4</v>
      </c>
      <c r="B7" s="49" t="s">
        <v>192</v>
      </c>
      <c r="C7" s="26">
        <v>2000</v>
      </c>
      <c r="D7" s="22" t="s">
        <v>132</v>
      </c>
      <c r="E7" s="74"/>
      <c r="F7" s="51" t="s">
        <v>296</v>
      </c>
      <c r="G7" s="26" t="s">
        <v>165</v>
      </c>
      <c r="H7" s="135"/>
    </row>
    <row r="8" spans="1:8" ht="15" customHeight="1" thickBot="1">
      <c r="A8" s="51">
        <v>5</v>
      </c>
      <c r="B8" s="49" t="s">
        <v>158</v>
      </c>
      <c r="C8" s="26">
        <v>2000</v>
      </c>
      <c r="D8" s="22" t="s">
        <v>157</v>
      </c>
      <c r="E8" s="75"/>
      <c r="F8" s="56" t="s">
        <v>296</v>
      </c>
      <c r="G8" s="46" t="s">
        <v>166</v>
      </c>
      <c r="H8" s="135"/>
    </row>
    <row r="9" spans="1:8" ht="15" customHeight="1">
      <c r="A9" s="51">
        <v>6</v>
      </c>
      <c r="B9" s="49" t="s">
        <v>172</v>
      </c>
      <c r="C9" s="26">
        <v>2000</v>
      </c>
      <c r="D9" s="22" t="s">
        <v>99</v>
      </c>
      <c r="E9" s="75"/>
      <c r="F9" s="44">
        <v>2</v>
      </c>
      <c r="G9" s="50" t="s">
        <v>67</v>
      </c>
      <c r="H9" s="131">
        <v>46</v>
      </c>
    </row>
    <row r="10" spans="1:8" ht="15" customHeight="1">
      <c r="A10" s="51">
        <v>7</v>
      </c>
      <c r="B10" s="49" t="s">
        <v>177</v>
      </c>
      <c r="C10" s="26">
        <v>2000</v>
      </c>
      <c r="D10" s="22" t="s">
        <v>69</v>
      </c>
      <c r="E10" s="75"/>
      <c r="F10" s="51" t="s">
        <v>296</v>
      </c>
      <c r="G10" s="26" t="s">
        <v>167</v>
      </c>
      <c r="H10" s="132"/>
    </row>
    <row r="11" spans="1:8" ht="15" customHeight="1">
      <c r="A11" s="51">
        <v>8</v>
      </c>
      <c r="B11" s="49" t="s">
        <v>164</v>
      </c>
      <c r="C11" s="26">
        <v>2000</v>
      </c>
      <c r="D11" s="22" t="s">
        <v>162</v>
      </c>
      <c r="E11" s="75"/>
      <c r="F11" s="51" t="s">
        <v>296</v>
      </c>
      <c r="G11" s="26" t="s">
        <v>168</v>
      </c>
      <c r="H11" s="132"/>
    </row>
    <row r="12" spans="1:17" ht="15" customHeight="1">
      <c r="A12" s="51">
        <v>9</v>
      </c>
      <c r="B12" s="49" t="s">
        <v>168</v>
      </c>
      <c r="C12" s="26">
        <v>2001</v>
      </c>
      <c r="D12" s="22" t="s">
        <v>67</v>
      </c>
      <c r="E12" s="75"/>
      <c r="F12" s="51" t="s">
        <v>296</v>
      </c>
      <c r="G12" s="26" t="s">
        <v>169</v>
      </c>
      <c r="H12" s="132"/>
      <c r="Q12" s="13"/>
    </row>
    <row r="13" spans="1:8" ht="15" customHeight="1">
      <c r="A13" s="51">
        <v>10</v>
      </c>
      <c r="B13" s="49" t="s">
        <v>22</v>
      </c>
      <c r="C13" s="26">
        <v>2000</v>
      </c>
      <c r="D13" s="22" t="s">
        <v>157</v>
      </c>
      <c r="E13" s="75"/>
      <c r="F13" s="51" t="s">
        <v>296</v>
      </c>
      <c r="G13" s="26" t="s">
        <v>170</v>
      </c>
      <c r="H13" s="132"/>
    </row>
    <row r="14" spans="1:8" ht="15" customHeight="1" thickBot="1">
      <c r="A14" s="51">
        <v>11</v>
      </c>
      <c r="B14" s="49" t="s">
        <v>159</v>
      </c>
      <c r="C14" s="26">
        <v>2000</v>
      </c>
      <c r="D14" s="22" t="s">
        <v>157</v>
      </c>
      <c r="E14" s="75"/>
      <c r="F14" s="52" t="s">
        <v>296</v>
      </c>
      <c r="G14" s="28" t="s">
        <v>171</v>
      </c>
      <c r="H14" s="133"/>
    </row>
    <row r="15" spans="1:8" ht="15" customHeight="1">
      <c r="A15" s="51">
        <v>12</v>
      </c>
      <c r="B15" s="49" t="s">
        <v>181</v>
      </c>
      <c r="C15" s="26">
        <v>2000</v>
      </c>
      <c r="D15" s="22" t="s">
        <v>98</v>
      </c>
      <c r="E15" s="75"/>
      <c r="F15" s="44">
        <v>3</v>
      </c>
      <c r="G15" s="50" t="s">
        <v>99</v>
      </c>
      <c r="H15" s="131">
        <v>72</v>
      </c>
    </row>
    <row r="16" spans="1:8" ht="15" customHeight="1">
      <c r="A16" s="51">
        <v>13</v>
      </c>
      <c r="B16" s="49" t="s">
        <v>201</v>
      </c>
      <c r="C16" s="26">
        <v>2001</v>
      </c>
      <c r="D16" s="22" t="s">
        <v>68</v>
      </c>
      <c r="E16" s="75"/>
      <c r="F16" s="51" t="s">
        <v>296</v>
      </c>
      <c r="G16" s="26" t="s">
        <v>172</v>
      </c>
      <c r="H16" s="132" t="s">
        <v>296</v>
      </c>
    </row>
    <row r="17" spans="1:8" ht="15" customHeight="1">
      <c r="A17" s="51">
        <v>14</v>
      </c>
      <c r="B17" s="49" t="s">
        <v>165</v>
      </c>
      <c r="C17" s="26">
        <v>2000</v>
      </c>
      <c r="D17" s="22" t="s">
        <v>162</v>
      </c>
      <c r="E17" s="75"/>
      <c r="F17" s="51" t="s">
        <v>296</v>
      </c>
      <c r="G17" s="26" t="s">
        <v>173</v>
      </c>
      <c r="H17" s="132" t="s">
        <v>296</v>
      </c>
    </row>
    <row r="18" spans="1:8" ht="15" customHeight="1">
      <c r="A18" s="51">
        <v>15</v>
      </c>
      <c r="B18" s="49" t="s">
        <v>169</v>
      </c>
      <c r="C18" s="26">
        <v>2001</v>
      </c>
      <c r="D18" s="22" t="s">
        <v>67</v>
      </c>
      <c r="E18" s="75"/>
      <c r="F18" s="51" t="s">
        <v>296</v>
      </c>
      <c r="G18" s="26" t="s">
        <v>174</v>
      </c>
      <c r="H18" s="132" t="s">
        <v>296</v>
      </c>
    </row>
    <row r="19" spans="1:8" ht="15" customHeight="1">
      <c r="A19" s="51">
        <v>16</v>
      </c>
      <c r="B19" s="49" t="s">
        <v>182</v>
      </c>
      <c r="C19" s="26">
        <v>2000</v>
      </c>
      <c r="D19" s="22" t="s">
        <v>98</v>
      </c>
      <c r="E19" s="75"/>
      <c r="F19" s="51" t="s">
        <v>296</v>
      </c>
      <c r="G19" s="26" t="s">
        <v>175</v>
      </c>
      <c r="H19" s="132" t="s">
        <v>296</v>
      </c>
    </row>
    <row r="20" spans="1:8" ht="15" customHeight="1" thickBot="1">
      <c r="A20" s="52">
        <v>17</v>
      </c>
      <c r="B20" s="53" t="s">
        <v>166</v>
      </c>
      <c r="C20" s="28">
        <v>2000</v>
      </c>
      <c r="D20" s="24" t="s">
        <v>162</v>
      </c>
      <c r="E20" s="75"/>
      <c r="F20" s="52" t="s">
        <v>296</v>
      </c>
      <c r="G20" s="28" t="s">
        <v>176</v>
      </c>
      <c r="H20" s="133" t="s">
        <v>296</v>
      </c>
    </row>
    <row r="21" spans="1:8" ht="17.25">
      <c r="A21" s="51">
        <v>18</v>
      </c>
      <c r="B21" s="49" t="s">
        <v>173</v>
      </c>
      <c r="C21" s="26">
        <v>2000</v>
      </c>
      <c r="D21" s="22" t="s">
        <v>99</v>
      </c>
      <c r="E21" s="75"/>
      <c r="F21" s="44">
        <v>4</v>
      </c>
      <c r="G21" s="50" t="s">
        <v>69</v>
      </c>
      <c r="H21" s="131">
        <v>92</v>
      </c>
    </row>
    <row r="22" spans="1:8" ht="17.25">
      <c r="A22" s="51">
        <v>19</v>
      </c>
      <c r="B22" s="49" t="s">
        <v>193</v>
      </c>
      <c r="C22" s="26">
        <v>2000</v>
      </c>
      <c r="D22" s="22" t="s">
        <v>132</v>
      </c>
      <c r="E22" s="75"/>
      <c r="F22" s="51" t="s">
        <v>296</v>
      </c>
      <c r="G22" s="26" t="s">
        <v>177</v>
      </c>
      <c r="H22" s="132" t="s">
        <v>296</v>
      </c>
    </row>
    <row r="23" spans="1:8" ht="17.25">
      <c r="A23" s="51">
        <v>20</v>
      </c>
      <c r="B23" s="49" t="s">
        <v>282</v>
      </c>
      <c r="C23" s="26">
        <v>2000</v>
      </c>
      <c r="D23" s="22" t="s">
        <v>99</v>
      </c>
      <c r="E23" s="75"/>
      <c r="F23" s="51" t="s">
        <v>296</v>
      </c>
      <c r="G23" s="26" t="s">
        <v>178</v>
      </c>
      <c r="H23" s="132" t="s">
        <v>296</v>
      </c>
    </row>
    <row r="24" spans="1:8" ht="17.25">
      <c r="A24" s="51">
        <v>21</v>
      </c>
      <c r="B24" s="49" t="s">
        <v>170</v>
      </c>
      <c r="C24" s="26">
        <v>2000</v>
      </c>
      <c r="D24" s="22" t="s">
        <v>67</v>
      </c>
      <c r="E24" s="75"/>
      <c r="F24" s="51" t="s">
        <v>296</v>
      </c>
      <c r="G24" s="26" t="s">
        <v>179</v>
      </c>
      <c r="H24" s="132" t="s">
        <v>296</v>
      </c>
    </row>
    <row r="25" spans="1:8" ht="17.25">
      <c r="A25" s="51">
        <v>22</v>
      </c>
      <c r="B25" s="49" t="s">
        <v>178</v>
      </c>
      <c r="C25" s="26">
        <v>2001</v>
      </c>
      <c r="D25" s="22" t="s">
        <v>69</v>
      </c>
      <c r="E25" s="75"/>
      <c r="F25" s="51" t="s">
        <v>296</v>
      </c>
      <c r="G25" s="26" t="s">
        <v>202</v>
      </c>
      <c r="H25" s="132" t="s">
        <v>296</v>
      </c>
    </row>
    <row r="26" spans="1:8" ht="18" thickBot="1">
      <c r="A26" s="51">
        <v>23</v>
      </c>
      <c r="B26" s="49" t="s">
        <v>284</v>
      </c>
      <c r="C26" s="26">
        <v>2001</v>
      </c>
      <c r="D26" s="22" t="s">
        <v>186</v>
      </c>
      <c r="E26" s="75"/>
      <c r="F26" s="52" t="s">
        <v>296</v>
      </c>
      <c r="G26" s="28" t="s">
        <v>180</v>
      </c>
      <c r="H26" s="133" t="s">
        <v>296</v>
      </c>
    </row>
    <row r="27" spans="1:8" ht="17.25">
      <c r="A27" s="51">
        <v>24</v>
      </c>
      <c r="B27" s="49" t="s">
        <v>188</v>
      </c>
      <c r="C27" s="26">
        <v>2000</v>
      </c>
      <c r="D27" s="22" t="s">
        <v>186</v>
      </c>
      <c r="E27" s="75"/>
      <c r="F27" s="44">
        <v>5</v>
      </c>
      <c r="G27" s="50" t="s">
        <v>98</v>
      </c>
      <c r="H27" s="131">
        <v>93</v>
      </c>
    </row>
    <row r="28" spans="1:8" ht="17.25">
      <c r="A28" s="51">
        <v>25</v>
      </c>
      <c r="B28" s="49" t="s">
        <v>189</v>
      </c>
      <c r="C28" s="26">
        <v>2000</v>
      </c>
      <c r="D28" s="22" t="s">
        <v>186</v>
      </c>
      <c r="E28" s="75"/>
      <c r="F28" s="51" t="s">
        <v>296</v>
      </c>
      <c r="G28" s="26" t="s">
        <v>181</v>
      </c>
      <c r="H28" s="132" t="s">
        <v>296</v>
      </c>
    </row>
    <row r="29" spans="1:8" ht="17.25">
      <c r="A29" s="51">
        <v>26</v>
      </c>
      <c r="B29" s="49" t="s">
        <v>190</v>
      </c>
      <c r="C29" s="26">
        <v>2000</v>
      </c>
      <c r="D29" s="22" t="s">
        <v>186</v>
      </c>
      <c r="E29" s="75"/>
      <c r="F29" s="51" t="s">
        <v>296</v>
      </c>
      <c r="G29" s="26" t="s">
        <v>182</v>
      </c>
      <c r="H29" s="132" t="s">
        <v>296</v>
      </c>
    </row>
    <row r="30" spans="1:8" ht="17.25">
      <c r="A30" s="51">
        <v>27</v>
      </c>
      <c r="B30" s="49" t="s">
        <v>191</v>
      </c>
      <c r="C30" s="26">
        <v>2000</v>
      </c>
      <c r="D30" s="22" t="s">
        <v>186</v>
      </c>
      <c r="E30" s="75"/>
      <c r="F30" s="51" t="s">
        <v>296</v>
      </c>
      <c r="G30" s="26" t="s">
        <v>183</v>
      </c>
      <c r="H30" s="132" t="s">
        <v>296</v>
      </c>
    </row>
    <row r="31" spans="1:8" ht="17.25">
      <c r="A31" s="51">
        <v>28</v>
      </c>
      <c r="B31" s="49" t="s">
        <v>175</v>
      </c>
      <c r="C31" s="26">
        <v>2000</v>
      </c>
      <c r="D31" s="22" t="s">
        <v>99</v>
      </c>
      <c r="E31" s="75"/>
      <c r="F31" s="51" t="s">
        <v>296</v>
      </c>
      <c r="G31" s="26" t="s">
        <v>184</v>
      </c>
      <c r="H31" s="132" t="s">
        <v>296</v>
      </c>
    </row>
    <row r="32" spans="1:8" ht="18" thickBot="1">
      <c r="A32" s="51">
        <v>29</v>
      </c>
      <c r="B32" s="49" t="s">
        <v>183</v>
      </c>
      <c r="C32" s="26">
        <v>2000</v>
      </c>
      <c r="D32" s="22" t="s">
        <v>98</v>
      </c>
      <c r="E32" s="75"/>
      <c r="F32" s="52" t="s">
        <v>296</v>
      </c>
      <c r="G32" s="28" t="s">
        <v>185</v>
      </c>
      <c r="H32" s="133" t="s">
        <v>296</v>
      </c>
    </row>
    <row r="33" spans="1:8" ht="17.25">
      <c r="A33" s="51">
        <v>30</v>
      </c>
      <c r="B33" s="49" t="s">
        <v>179</v>
      </c>
      <c r="C33" s="26">
        <v>2001</v>
      </c>
      <c r="D33" s="22" t="s">
        <v>69</v>
      </c>
      <c r="E33" s="75"/>
      <c r="F33" s="44">
        <v>6</v>
      </c>
      <c r="G33" s="50" t="s">
        <v>186</v>
      </c>
      <c r="H33" s="131">
        <v>98</v>
      </c>
    </row>
    <row r="34" spans="1:8" ht="17.25">
      <c r="A34" s="51">
        <v>31</v>
      </c>
      <c r="B34" s="49" t="s">
        <v>171</v>
      </c>
      <c r="C34" s="26">
        <v>2001</v>
      </c>
      <c r="D34" s="22" t="s">
        <v>67</v>
      </c>
      <c r="E34" s="75"/>
      <c r="F34" s="51" t="s">
        <v>296</v>
      </c>
      <c r="G34" s="26" t="s">
        <v>187</v>
      </c>
      <c r="H34" s="132" t="s">
        <v>296</v>
      </c>
    </row>
    <row r="35" spans="1:8" ht="17.25">
      <c r="A35" s="51">
        <v>32</v>
      </c>
      <c r="B35" s="49" t="s">
        <v>197</v>
      </c>
      <c r="C35" s="26">
        <v>2001</v>
      </c>
      <c r="D35" s="22" t="s">
        <v>68</v>
      </c>
      <c r="E35" s="75"/>
      <c r="F35" s="51" t="s">
        <v>296</v>
      </c>
      <c r="G35" s="26" t="s">
        <v>188</v>
      </c>
      <c r="H35" s="132" t="s">
        <v>296</v>
      </c>
    </row>
    <row r="36" spans="1:8" ht="17.25">
      <c r="A36" s="51">
        <v>33</v>
      </c>
      <c r="B36" s="49" t="s">
        <v>283</v>
      </c>
      <c r="C36" s="26">
        <v>2000</v>
      </c>
      <c r="D36" s="22" t="s">
        <v>69</v>
      </c>
      <c r="E36" s="75"/>
      <c r="F36" s="51" t="s">
        <v>296</v>
      </c>
      <c r="G36" s="26" t="s">
        <v>189</v>
      </c>
      <c r="H36" s="132" t="s">
        <v>296</v>
      </c>
    </row>
    <row r="37" spans="1:8" ht="17.25">
      <c r="A37" s="51">
        <v>34</v>
      </c>
      <c r="B37" s="49" t="s">
        <v>160</v>
      </c>
      <c r="C37" s="26">
        <v>2001</v>
      </c>
      <c r="D37" s="22" t="s">
        <v>103</v>
      </c>
      <c r="E37" s="75"/>
      <c r="F37" s="51" t="s">
        <v>296</v>
      </c>
      <c r="G37" s="26" t="s">
        <v>190</v>
      </c>
      <c r="H37" s="132" t="s">
        <v>296</v>
      </c>
    </row>
    <row r="38" spans="1:8" ht="18" thickBot="1">
      <c r="A38" s="51">
        <v>35</v>
      </c>
      <c r="B38" s="49" t="s">
        <v>194</v>
      </c>
      <c r="C38" s="26">
        <v>2000</v>
      </c>
      <c r="D38" s="22" t="s">
        <v>132</v>
      </c>
      <c r="E38" s="75"/>
      <c r="F38" s="52" t="s">
        <v>296</v>
      </c>
      <c r="G38" s="28" t="s">
        <v>191</v>
      </c>
      <c r="H38" s="133" t="s">
        <v>296</v>
      </c>
    </row>
    <row r="39" spans="1:8" ht="17.25">
      <c r="A39" s="51">
        <v>36</v>
      </c>
      <c r="B39" s="49" t="s">
        <v>184</v>
      </c>
      <c r="C39" s="26">
        <v>2001</v>
      </c>
      <c r="D39" s="22" t="s">
        <v>98</v>
      </c>
      <c r="E39" s="75"/>
      <c r="F39" s="44">
        <v>7</v>
      </c>
      <c r="G39" s="50" t="s">
        <v>132</v>
      </c>
      <c r="H39" s="131">
        <v>99</v>
      </c>
    </row>
    <row r="40" spans="1:8" ht="17.25">
      <c r="A40" s="51">
        <v>37</v>
      </c>
      <c r="B40" s="49" t="s">
        <v>176</v>
      </c>
      <c r="C40" s="26">
        <v>2001</v>
      </c>
      <c r="D40" s="22" t="s">
        <v>99</v>
      </c>
      <c r="E40" s="75"/>
      <c r="F40" s="51" t="s">
        <v>296</v>
      </c>
      <c r="G40" s="26" t="s">
        <v>192</v>
      </c>
      <c r="H40" s="132" t="s">
        <v>296</v>
      </c>
    </row>
    <row r="41" spans="1:8" ht="17.25">
      <c r="A41" s="51">
        <v>38</v>
      </c>
      <c r="B41" s="49" t="s">
        <v>185</v>
      </c>
      <c r="C41" s="26">
        <v>2001</v>
      </c>
      <c r="D41" s="22" t="s">
        <v>98</v>
      </c>
      <c r="E41" s="75"/>
      <c r="F41" s="51" t="s">
        <v>296</v>
      </c>
      <c r="G41" s="26" t="s">
        <v>193</v>
      </c>
      <c r="H41" s="132" t="s">
        <v>296</v>
      </c>
    </row>
    <row r="42" spans="1:8" ht="17.25">
      <c r="A42" s="51">
        <v>39</v>
      </c>
      <c r="B42" s="49" t="s">
        <v>198</v>
      </c>
      <c r="C42" s="26">
        <v>2001</v>
      </c>
      <c r="D42" s="22" t="s">
        <v>68</v>
      </c>
      <c r="E42" s="75"/>
      <c r="F42" s="51" t="s">
        <v>296</v>
      </c>
      <c r="G42" s="26" t="s">
        <v>194</v>
      </c>
      <c r="H42" s="132" t="s">
        <v>296</v>
      </c>
    </row>
    <row r="43" spans="1:8" ht="17.25">
      <c r="A43" s="51">
        <v>40</v>
      </c>
      <c r="B43" s="49" t="s">
        <v>199</v>
      </c>
      <c r="C43" s="26">
        <v>2001</v>
      </c>
      <c r="D43" s="22" t="s">
        <v>68</v>
      </c>
      <c r="E43" s="75"/>
      <c r="F43" s="51" t="s">
        <v>296</v>
      </c>
      <c r="G43" s="26" t="s">
        <v>195</v>
      </c>
      <c r="H43" s="132" t="s">
        <v>296</v>
      </c>
    </row>
    <row r="44" spans="1:8" ht="18" thickBot="1">
      <c r="A44" s="51">
        <v>41</v>
      </c>
      <c r="B44" s="49" t="s">
        <v>195</v>
      </c>
      <c r="C44" s="26">
        <v>2000</v>
      </c>
      <c r="D44" s="22" t="s">
        <v>132</v>
      </c>
      <c r="E44" s="75"/>
      <c r="F44" s="52" t="s">
        <v>296</v>
      </c>
      <c r="G44" s="28" t="s">
        <v>196</v>
      </c>
      <c r="H44" s="133" t="s">
        <v>296</v>
      </c>
    </row>
    <row r="45" spans="1:8" ht="17.25">
      <c r="A45" s="51">
        <v>42</v>
      </c>
      <c r="B45" s="49" t="s">
        <v>161</v>
      </c>
      <c r="C45" s="26">
        <v>2001</v>
      </c>
      <c r="D45" s="22" t="s">
        <v>103</v>
      </c>
      <c r="E45" s="75"/>
      <c r="F45" s="44">
        <v>8</v>
      </c>
      <c r="G45" s="50" t="s">
        <v>68</v>
      </c>
      <c r="H45" s="131">
        <v>124</v>
      </c>
    </row>
    <row r="46" spans="1:8" ht="17.25">
      <c r="A46" s="51">
        <v>43</v>
      </c>
      <c r="B46" s="49" t="s">
        <v>200</v>
      </c>
      <c r="C46" s="26">
        <v>2000</v>
      </c>
      <c r="D46" s="22" t="s">
        <v>68</v>
      </c>
      <c r="E46" s="75"/>
      <c r="F46" s="51" t="s">
        <v>296</v>
      </c>
      <c r="G46" s="26" t="s">
        <v>201</v>
      </c>
      <c r="H46" s="132" t="s">
        <v>296</v>
      </c>
    </row>
    <row r="47" spans="1:8" ht="17.25">
      <c r="A47" s="51">
        <v>44</v>
      </c>
      <c r="B47" s="49" t="s">
        <v>196</v>
      </c>
      <c r="C47" s="26">
        <v>2000</v>
      </c>
      <c r="D47" s="22" t="s">
        <v>132</v>
      </c>
      <c r="E47" s="75"/>
      <c r="F47" s="51" t="s">
        <v>296</v>
      </c>
      <c r="G47" s="26" t="s">
        <v>197</v>
      </c>
      <c r="H47" s="132" t="s">
        <v>296</v>
      </c>
    </row>
    <row r="48" spans="1:8" ht="18" thickBot="1">
      <c r="A48" s="51">
        <v>45</v>
      </c>
      <c r="B48" s="49" t="s">
        <v>180</v>
      </c>
      <c r="C48" s="26">
        <v>2000</v>
      </c>
      <c r="D48" s="22" t="s">
        <v>69</v>
      </c>
      <c r="E48" s="76"/>
      <c r="F48" s="51" t="s">
        <v>296</v>
      </c>
      <c r="G48" s="26" t="s">
        <v>198</v>
      </c>
      <c r="H48" s="132" t="s">
        <v>296</v>
      </c>
    </row>
    <row r="49" spans="6:8" ht="17.25">
      <c r="F49" s="51" t="s">
        <v>296</v>
      </c>
      <c r="G49" s="26" t="s">
        <v>199</v>
      </c>
      <c r="H49" s="132" t="s">
        <v>296</v>
      </c>
    </row>
    <row r="50" spans="6:8" ht="18" thickBot="1">
      <c r="F50" s="52" t="s">
        <v>296</v>
      </c>
      <c r="G50" s="28" t="s">
        <v>200</v>
      </c>
      <c r="H50" s="133" t="s">
        <v>296</v>
      </c>
    </row>
  </sheetData>
  <sheetProtection/>
  <mergeCells count="11">
    <mergeCell ref="H45:H50"/>
    <mergeCell ref="F1:H1"/>
    <mergeCell ref="H4:H8"/>
    <mergeCell ref="H9:H14"/>
    <mergeCell ref="H15:H20"/>
    <mergeCell ref="H21:H26"/>
    <mergeCell ref="A1:E1"/>
    <mergeCell ref="E2:E3"/>
    <mergeCell ref="H27:H32"/>
    <mergeCell ref="H33:H38"/>
    <mergeCell ref="H39:H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22">
      <selection activeCell="M32" sqref="M32"/>
    </sheetView>
  </sheetViews>
  <sheetFormatPr defaultColWidth="3.7109375" defaultRowHeight="15"/>
  <cols>
    <col min="1" max="1" width="3.7109375" style="42" customWidth="1"/>
    <col min="2" max="2" width="20.00390625" style="0" customWidth="1"/>
    <col min="3" max="3" width="7.57421875" style="0" customWidth="1"/>
    <col min="4" max="4" width="25.57421875" style="0" bestFit="1" customWidth="1"/>
    <col min="5" max="5" width="7.28125" style="0" customWidth="1"/>
    <col min="6" max="6" width="3.7109375" style="0" customWidth="1"/>
    <col min="7" max="7" width="29.140625" style="0" customWidth="1"/>
    <col min="8" max="8" width="8.28125" style="0" customWidth="1"/>
  </cols>
  <sheetData>
    <row r="1" spans="1:8" ht="25.5" customHeight="1" thickBot="1">
      <c r="A1" s="121" t="s">
        <v>73</v>
      </c>
      <c r="B1" s="122"/>
      <c r="C1" s="122"/>
      <c r="D1" s="122"/>
      <c r="E1" s="123"/>
      <c r="F1" s="121" t="s">
        <v>295</v>
      </c>
      <c r="G1" s="122"/>
      <c r="H1" s="123"/>
    </row>
    <row r="2" spans="1:8" ht="52.5" customHeight="1" thickBot="1">
      <c r="A2" s="78" t="s">
        <v>70</v>
      </c>
      <c r="B2" s="79" t="s">
        <v>71</v>
      </c>
      <c r="C2" s="80" t="s">
        <v>1</v>
      </c>
      <c r="D2" s="79" t="s">
        <v>72</v>
      </c>
      <c r="E2" s="127" t="s">
        <v>304</v>
      </c>
      <c r="F2" s="40" t="s">
        <v>70</v>
      </c>
      <c r="G2" s="54" t="s">
        <v>293</v>
      </c>
      <c r="H2" s="55" t="s">
        <v>294</v>
      </c>
    </row>
    <row r="3" spans="1:8" ht="14.25" customHeight="1" thickBot="1">
      <c r="A3" s="41"/>
      <c r="B3" s="14"/>
      <c r="C3" s="48"/>
      <c r="D3" s="15"/>
      <c r="E3" s="128"/>
      <c r="F3" s="41"/>
      <c r="G3" s="14"/>
      <c r="H3" s="48"/>
    </row>
    <row r="4" spans="1:8" ht="15" customHeight="1">
      <c r="A4" s="44">
        <v>1</v>
      </c>
      <c r="B4" s="50" t="s">
        <v>128</v>
      </c>
      <c r="C4" s="30">
        <v>2000</v>
      </c>
      <c r="D4" s="19" t="s">
        <v>100</v>
      </c>
      <c r="E4" s="82">
        <v>0.003761574074074074</v>
      </c>
      <c r="F4" s="18">
        <v>1</v>
      </c>
      <c r="G4" s="16" t="s">
        <v>98</v>
      </c>
      <c r="H4" s="136">
        <v>37</v>
      </c>
    </row>
    <row r="5" spans="1:8" ht="15" customHeight="1">
      <c r="A5" s="51">
        <v>2</v>
      </c>
      <c r="B5" s="49" t="s">
        <v>133</v>
      </c>
      <c r="C5" s="26">
        <v>2000</v>
      </c>
      <c r="D5" s="22" t="s">
        <v>132</v>
      </c>
      <c r="E5" s="81">
        <v>0.0038888888888888883</v>
      </c>
      <c r="F5" s="21">
        <f>IF($F$125=0,"",IF($F$125&gt;1,2,""))</f>
      </c>
      <c r="G5" s="26" t="s">
        <v>124</v>
      </c>
      <c r="H5" s="137"/>
    </row>
    <row r="6" spans="1:8" ht="15" customHeight="1" thickBot="1">
      <c r="A6" s="51">
        <v>3</v>
      </c>
      <c r="B6" s="49" t="s">
        <v>134</v>
      </c>
      <c r="C6" s="26">
        <v>2000</v>
      </c>
      <c r="D6" s="22" t="s">
        <v>132</v>
      </c>
      <c r="E6" s="83">
        <v>0.003923611111111111</v>
      </c>
      <c r="F6" s="21">
        <f>IF($F$125=0,"",IF($F$125&gt;2,3,""))</f>
      </c>
      <c r="G6" s="26" t="s">
        <v>285</v>
      </c>
      <c r="H6" s="137"/>
    </row>
    <row r="7" spans="1:8" ht="15" customHeight="1">
      <c r="A7" s="51">
        <v>4</v>
      </c>
      <c r="B7" s="49" t="s">
        <v>124</v>
      </c>
      <c r="C7" s="26">
        <v>2000</v>
      </c>
      <c r="D7" s="22" t="s">
        <v>98</v>
      </c>
      <c r="E7" s="74"/>
      <c r="F7" s="21">
        <f>IF($F$125=0,"",IF($F$125&gt;3,4,""))</f>
      </c>
      <c r="G7" s="26" t="s">
        <v>125</v>
      </c>
      <c r="H7" s="137"/>
    </row>
    <row r="8" spans="1:8" ht="15" customHeight="1">
      <c r="A8" s="51">
        <v>5</v>
      </c>
      <c r="B8" s="49" t="s">
        <v>285</v>
      </c>
      <c r="C8" s="26">
        <v>2001</v>
      </c>
      <c r="D8" s="22" t="s">
        <v>98</v>
      </c>
      <c r="E8" s="75"/>
      <c r="F8" s="21">
        <f>IF($F$125=0,"",IF($F$125&gt;4,5,""))</f>
      </c>
      <c r="G8" s="26" t="s">
        <v>126</v>
      </c>
      <c r="H8" s="137"/>
    </row>
    <row r="9" spans="1:8" ht="15" customHeight="1" thickBot="1">
      <c r="A9" s="51">
        <v>6</v>
      </c>
      <c r="B9" s="49" t="s">
        <v>148</v>
      </c>
      <c r="C9" s="26">
        <v>2001</v>
      </c>
      <c r="D9" s="22" t="s">
        <v>99</v>
      </c>
      <c r="E9" s="75"/>
      <c r="F9" s="23">
        <f>IF($F$125=0,"",IF($F$125&gt;5,6,""))</f>
      </c>
      <c r="G9" s="46" t="s">
        <v>127</v>
      </c>
      <c r="H9" s="138"/>
    </row>
    <row r="10" spans="1:8" ht="15" customHeight="1">
      <c r="A10" s="51">
        <v>7</v>
      </c>
      <c r="B10" s="49" t="s">
        <v>138</v>
      </c>
      <c r="C10" s="26">
        <v>2001</v>
      </c>
      <c r="D10" s="22" t="s">
        <v>67</v>
      </c>
      <c r="E10" s="75"/>
      <c r="F10" s="18">
        <v>2</v>
      </c>
      <c r="G10" s="16" t="s">
        <v>100</v>
      </c>
      <c r="H10" s="136">
        <v>39</v>
      </c>
    </row>
    <row r="11" spans="1:8" ht="15" customHeight="1">
      <c r="A11" s="51">
        <v>8</v>
      </c>
      <c r="B11" s="49" t="s">
        <v>125</v>
      </c>
      <c r="C11" s="26">
        <v>2001</v>
      </c>
      <c r="D11" s="22" t="s">
        <v>98</v>
      </c>
      <c r="E11" s="75"/>
      <c r="F11" s="21">
        <f>IF($F$125=0,"",IF($F$125&gt;7,8,""))</f>
      </c>
      <c r="G11" s="26" t="s">
        <v>128</v>
      </c>
      <c r="H11" s="137">
        <f>IF($F$125=0,"",IF(F11="","",SMALL($G$123:$DA$123,8)))</f>
      </c>
    </row>
    <row r="12" spans="1:14" ht="15" customHeight="1">
      <c r="A12" s="51">
        <v>9</v>
      </c>
      <c r="B12" s="49" t="s">
        <v>139</v>
      </c>
      <c r="C12" s="26">
        <v>2000</v>
      </c>
      <c r="D12" s="22" t="s">
        <v>67</v>
      </c>
      <c r="E12" s="75"/>
      <c r="F12" s="21">
        <f>IF($F$125=0,"",IF($F$125&gt;8,9,""))</f>
      </c>
      <c r="G12" s="26" t="s">
        <v>129</v>
      </c>
      <c r="H12" s="137">
        <f>IF($F$125=0,"",IF(F12="","",SMALL($G$123:$DA$123,9)))</f>
      </c>
      <c r="N12" s="13"/>
    </row>
    <row r="13" spans="1:8" ht="15" customHeight="1">
      <c r="A13" s="51">
        <v>10</v>
      </c>
      <c r="B13" s="49" t="s">
        <v>129</v>
      </c>
      <c r="C13" s="26">
        <v>2001</v>
      </c>
      <c r="D13" s="22" t="s">
        <v>186</v>
      </c>
      <c r="E13" s="75"/>
      <c r="F13" s="21">
        <f>IF($F$125=0,"",IF($F$125&gt;9,10,""))</f>
      </c>
      <c r="G13" s="26" t="s">
        <v>130</v>
      </c>
      <c r="H13" s="137">
        <f>IF($F$125=0,"",IF(F13="","",SMALL($G$123:$DA$123,10)))</f>
      </c>
    </row>
    <row r="14" spans="1:8" ht="15" customHeight="1">
      <c r="A14" s="51">
        <v>11</v>
      </c>
      <c r="B14" s="49" t="s">
        <v>120</v>
      </c>
      <c r="C14" s="26">
        <v>2001</v>
      </c>
      <c r="D14" s="22" t="s">
        <v>121</v>
      </c>
      <c r="E14" s="75"/>
      <c r="F14" s="21">
        <f>IF($F$125=0,"",IF($F$125&gt;10,11,""))</f>
      </c>
      <c r="G14" s="26" t="s">
        <v>286</v>
      </c>
      <c r="H14" s="137">
        <f>IF($F$125=0,"",IF(F14="","",SMALL($G$123:$DA$123,11)))</f>
      </c>
    </row>
    <row r="15" spans="1:8" ht="15" customHeight="1" thickBot="1">
      <c r="A15" s="51">
        <v>12</v>
      </c>
      <c r="B15" s="49" t="s">
        <v>140</v>
      </c>
      <c r="C15" s="26">
        <v>2000</v>
      </c>
      <c r="D15" s="22" t="s">
        <v>67</v>
      </c>
      <c r="E15" s="75"/>
      <c r="F15" s="23">
        <f>IF($F$125=0,"",IF($F$125&gt;11,12,""))</f>
      </c>
      <c r="G15" s="46" t="s">
        <v>131</v>
      </c>
      <c r="H15" s="138">
        <f>IF($F$125=0,"",IF(F15="","",SMALL($G$123:$DA$123,12)))</f>
      </c>
    </row>
    <row r="16" spans="1:8" ht="15" customHeight="1">
      <c r="A16" s="51">
        <v>13</v>
      </c>
      <c r="B16" s="49" t="s">
        <v>130</v>
      </c>
      <c r="C16" s="26">
        <v>2000</v>
      </c>
      <c r="D16" s="22" t="s">
        <v>186</v>
      </c>
      <c r="E16" s="75"/>
      <c r="F16" s="18">
        <v>3</v>
      </c>
      <c r="G16" s="16" t="s">
        <v>132</v>
      </c>
      <c r="H16" s="136">
        <v>40</v>
      </c>
    </row>
    <row r="17" spans="1:8" ht="15" customHeight="1">
      <c r="A17" s="51">
        <v>14</v>
      </c>
      <c r="B17" s="49" t="s">
        <v>141</v>
      </c>
      <c r="C17" s="26">
        <v>2000</v>
      </c>
      <c r="D17" s="22" t="s">
        <v>67</v>
      </c>
      <c r="E17" s="75"/>
      <c r="F17" s="21">
        <f>IF($F$125=0,"",IF($F$125&gt;13,14,""))</f>
      </c>
      <c r="G17" s="26" t="s">
        <v>133</v>
      </c>
      <c r="H17" s="137">
        <f>IF($F$125=0,"",IF(F17="","",SMALL($G$123:$DA$123,14)))</f>
      </c>
    </row>
    <row r="18" spans="1:8" ht="15" customHeight="1">
      <c r="A18" s="51">
        <v>15</v>
      </c>
      <c r="B18" s="49" t="s">
        <v>286</v>
      </c>
      <c r="C18" s="26">
        <v>2000</v>
      </c>
      <c r="D18" s="22" t="s">
        <v>186</v>
      </c>
      <c r="E18" s="75"/>
      <c r="F18" s="21">
        <f>IF($F$125=0,"",IF($F$125&gt;14,15,""))</f>
      </c>
      <c r="G18" s="26" t="s">
        <v>134</v>
      </c>
      <c r="H18" s="137">
        <f>IF($F$125=0,"",IF(F18="","",SMALL($G$123:$DA$123,15)))</f>
      </c>
    </row>
    <row r="19" spans="1:8" ht="15" customHeight="1">
      <c r="A19" s="51">
        <v>16</v>
      </c>
      <c r="B19" s="49" t="s">
        <v>142</v>
      </c>
      <c r="C19" s="26">
        <v>2000</v>
      </c>
      <c r="D19" s="22" t="s">
        <v>67</v>
      </c>
      <c r="E19" s="75"/>
      <c r="F19" s="21">
        <f>IF($F$125=0,"",IF($F$125&gt;15,16,""))</f>
      </c>
      <c r="G19" s="26" t="s">
        <v>135</v>
      </c>
      <c r="H19" s="137">
        <f>IF($F$125=0,"",IF(F19="","",SMALL($G$123:$DA$123,16)))</f>
      </c>
    </row>
    <row r="20" spans="1:8" ht="15" customHeight="1" thickBot="1">
      <c r="A20" s="52">
        <v>17</v>
      </c>
      <c r="B20" s="53" t="s">
        <v>135</v>
      </c>
      <c r="C20" s="28">
        <v>2000</v>
      </c>
      <c r="D20" s="24" t="s">
        <v>132</v>
      </c>
      <c r="E20" s="75"/>
      <c r="F20" s="21">
        <f>IF($F$125=0,"",IF($F$125&gt;16,17,""))</f>
      </c>
      <c r="G20" s="26" t="s">
        <v>136</v>
      </c>
      <c r="H20" s="137">
        <f>IF($F$125=0,"",IF(F20="","",SMALL($G$123:$DA$123,17)))</f>
      </c>
    </row>
    <row r="21" spans="1:8" ht="18" customHeight="1" thickBot="1">
      <c r="A21" s="51">
        <v>18</v>
      </c>
      <c r="B21" s="49" t="s">
        <v>136</v>
      </c>
      <c r="C21" s="26">
        <v>2000</v>
      </c>
      <c r="D21" s="22" t="s">
        <v>132</v>
      </c>
      <c r="E21" s="75"/>
      <c r="F21" s="23">
        <f>IF($F$125=0,"",IF($F$125&gt;17,18,""))</f>
      </c>
      <c r="G21" s="46" t="s">
        <v>137</v>
      </c>
      <c r="H21" s="138">
        <f>IF($F$125=0,"",IF(F21="","",SMALL($G$123:$DA$123,18)))</f>
      </c>
    </row>
    <row r="22" spans="1:8" ht="17.25" customHeight="1">
      <c r="A22" s="51">
        <v>19</v>
      </c>
      <c r="B22" s="49" t="s">
        <v>131</v>
      </c>
      <c r="C22" s="26">
        <v>2000</v>
      </c>
      <c r="D22" s="22" t="s">
        <v>186</v>
      </c>
      <c r="E22" s="75"/>
      <c r="F22" s="18">
        <v>4</v>
      </c>
      <c r="G22" s="16" t="s">
        <v>67</v>
      </c>
      <c r="H22" s="136">
        <v>42</v>
      </c>
    </row>
    <row r="23" spans="1:8" ht="17.25" customHeight="1">
      <c r="A23" s="51">
        <v>20</v>
      </c>
      <c r="B23" s="49" t="s">
        <v>126</v>
      </c>
      <c r="C23" s="26">
        <v>2000</v>
      </c>
      <c r="D23" s="22" t="s">
        <v>98</v>
      </c>
      <c r="E23" s="75"/>
      <c r="F23" s="21">
        <f>IF($F$125=0,"",IF($F$125&gt;19,20,""))</f>
      </c>
      <c r="G23" s="26" t="s">
        <v>138</v>
      </c>
      <c r="H23" s="137">
        <f>IF($F$125=0,"",IF(F23="","",SMALL($G$123:$DA$123,20)))</f>
      </c>
    </row>
    <row r="24" spans="1:8" ht="17.25" customHeight="1">
      <c r="A24" s="51">
        <v>21</v>
      </c>
      <c r="B24" s="49" t="s">
        <v>143</v>
      </c>
      <c r="C24" s="26">
        <v>2000</v>
      </c>
      <c r="D24" s="22" t="s">
        <v>69</v>
      </c>
      <c r="E24" s="75"/>
      <c r="F24" s="21">
        <f>IF($F$125=0,"",IF($F$125&gt;20,21,""))</f>
      </c>
      <c r="G24" s="26" t="s">
        <v>139</v>
      </c>
      <c r="H24" s="137">
        <f>IF($F$125=0,"",IF(F24="","",SMALL($G$123:$DA$123,21)))</f>
      </c>
    </row>
    <row r="25" spans="1:8" ht="17.25" customHeight="1">
      <c r="A25" s="51">
        <v>22</v>
      </c>
      <c r="B25" s="49" t="s">
        <v>144</v>
      </c>
      <c r="C25" s="26">
        <v>2000</v>
      </c>
      <c r="D25" s="22" t="s">
        <v>69</v>
      </c>
      <c r="E25" s="75"/>
      <c r="F25" s="21">
        <f>IF($F$125=0,"",IF($F$125&gt;21,22,""))</f>
      </c>
      <c r="G25" s="26" t="s">
        <v>140</v>
      </c>
      <c r="H25" s="137">
        <f>IF($F$125=0,"",IF(F25="","",SMALL($G$123:$DA$123,22)))</f>
      </c>
    </row>
    <row r="26" spans="1:8" ht="18" customHeight="1">
      <c r="A26" s="51">
        <v>23</v>
      </c>
      <c r="B26" s="49" t="s">
        <v>127</v>
      </c>
      <c r="C26" s="26">
        <v>2001</v>
      </c>
      <c r="D26" s="22" t="s">
        <v>98</v>
      </c>
      <c r="E26" s="75"/>
      <c r="F26" s="21">
        <f>IF($F$125=0,"",IF($F$125&gt;22,23,""))</f>
      </c>
      <c r="G26" s="26" t="s">
        <v>141</v>
      </c>
      <c r="H26" s="137">
        <f>IF($F$125=0,"",IF(F26="","",SMALL($G$123:$DA$123,23)))</f>
      </c>
    </row>
    <row r="27" spans="1:8" ht="18" customHeight="1" thickBot="1">
      <c r="A27" s="51">
        <v>24</v>
      </c>
      <c r="B27" s="49" t="s">
        <v>145</v>
      </c>
      <c r="C27" s="26">
        <v>2001</v>
      </c>
      <c r="D27" s="22" t="s">
        <v>69</v>
      </c>
      <c r="E27" s="75"/>
      <c r="F27" s="23">
        <f>IF($F$125=0,"",IF($F$125&gt;23,24,""))</f>
      </c>
      <c r="G27" s="46" t="s">
        <v>142</v>
      </c>
      <c r="H27" s="138">
        <f>IF($F$125=0,"",IF(F27="","",SMALL($G$123:$DA$123,24)))</f>
      </c>
    </row>
    <row r="28" spans="1:8" ht="17.25" customHeight="1">
      <c r="A28" s="51">
        <v>25</v>
      </c>
      <c r="B28" s="49" t="s">
        <v>146</v>
      </c>
      <c r="C28" s="26">
        <v>2001</v>
      </c>
      <c r="D28" s="22" t="s">
        <v>69</v>
      </c>
      <c r="E28" s="75"/>
      <c r="F28" s="18">
        <v>5</v>
      </c>
      <c r="G28" s="16" t="s">
        <v>69</v>
      </c>
      <c r="H28" s="136">
        <v>92</v>
      </c>
    </row>
    <row r="29" spans="1:8" ht="17.25" customHeight="1">
      <c r="A29" s="51">
        <v>26</v>
      </c>
      <c r="B29" s="49" t="s">
        <v>137</v>
      </c>
      <c r="C29" s="26">
        <v>2000</v>
      </c>
      <c r="D29" s="22" t="s">
        <v>132</v>
      </c>
      <c r="E29" s="75"/>
      <c r="F29" s="21">
        <f>IF($F$125=0,"",IF($F$125&gt;25,26,""))</f>
      </c>
      <c r="G29" s="26" t="s">
        <v>143</v>
      </c>
      <c r="H29" s="137">
        <f>IF($F$125=0,"",IF(F29="","",SMALL($G$123:$DA$123,26)))</f>
      </c>
    </row>
    <row r="30" spans="1:8" ht="17.25" customHeight="1">
      <c r="A30" s="51">
        <v>27</v>
      </c>
      <c r="B30" s="49" t="s">
        <v>149</v>
      </c>
      <c r="C30" s="26">
        <v>2000</v>
      </c>
      <c r="D30" s="22" t="s">
        <v>99</v>
      </c>
      <c r="E30" s="75"/>
      <c r="F30" s="21">
        <f>IF($F$125=0,"",IF($F$125&gt;26,27,""))</f>
      </c>
      <c r="G30" s="26" t="s">
        <v>144</v>
      </c>
      <c r="H30" s="137">
        <f>IF($F$125=0,"",IF(F30="","",SMALL($G$123:$DA$123,27)))</f>
      </c>
    </row>
    <row r="31" spans="1:8" ht="17.25" customHeight="1">
      <c r="A31" s="51">
        <v>28</v>
      </c>
      <c r="B31" s="49" t="s">
        <v>152</v>
      </c>
      <c r="C31" s="26">
        <v>2001</v>
      </c>
      <c r="D31" s="22" t="s">
        <v>103</v>
      </c>
      <c r="E31" s="75"/>
      <c r="F31" s="21">
        <f>IF($F$125=0,"",IF($F$125&gt;27,28,""))</f>
      </c>
      <c r="G31" s="26" t="s">
        <v>145</v>
      </c>
      <c r="H31" s="137">
        <f>IF($F$125=0,"",IF(F31="","",SMALL($G$123:$DA$123,28)))</f>
      </c>
    </row>
    <row r="32" spans="1:8" ht="18" customHeight="1">
      <c r="A32" s="51">
        <v>29</v>
      </c>
      <c r="B32" s="49" t="s">
        <v>147</v>
      </c>
      <c r="C32" s="26">
        <v>2000</v>
      </c>
      <c r="D32" s="22" t="s">
        <v>69</v>
      </c>
      <c r="E32" s="75"/>
      <c r="F32" s="21">
        <f>IF($F$125=0,"",IF($F$125&gt;28,29,""))</f>
      </c>
      <c r="G32" s="26" t="s">
        <v>146</v>
      </c>
      <c r="H32" s="137">
        <f>IF($F$125=0,"",IF(F32="","",SMALL($G$123:$DA$123,29)))</f>
      </c>
    </row>
    <row r="33" spans="1:8" ht="18" customHeight="1" thickBot="1">
      <c r="A33" s="51">
        <v>30</v>
      </c>
      <c r="B33" s="49" t="s">
        <v>122</v>
      </c>
      <c r="C33" s="26">
        <v>2000</v>
      </c>
      <c r="D33" s="22" t="s">
        <v>121</v>
      </c>
      <c r="E33" s="75"/>
      <c r="F33" s="45">
        <f>IF($F$125=0,"",IF($F$125&gt;29,30,""))</f>
      </c>
      <c r="G33" s="28" t="s">
        <v>147</v>
      </c>
      <c r="H33" s="138">
        <f>IF($F$125=0,"",IF(F33="","",SMALL($G$123:$DA$123,30)))</f>
      </c>
    </row>
    <row r="34" spans="1:8" ht="17.25" customHeight="1">
      <c r="A34" s="51">
        <v>31</v>
      </c>
      <c r="B34" s="49" t="s">
        <v>287</v>
      </c>
      <c r="C34" s="26">
        <v>2000</v>
      </c>
      <c r="D34" s="22" t="s">
        <v>99</v>
      </c>
      <c r="E34" s="75"/>
      <c r="F34" s="94">
        <v>6</v>
      </c>
      <c r="G34" s="17" t="s">
        <v>99</v>
      </c>
      <c r="H34" s="136">
        <v>96</v>
      </c>
    </row>
    <row r="35" spans="1:8" ht="17.25" customHeight="1">
      <c r="A35" s="51">
        <v>32</v>
      </c>
      <c r="B35" s="49" t="s">
        <v>150</v>
      </c>
      <c r="C35" s="26">
        <v>2001</v>
      </c>
      <c r="D35" s="22" t="s">
        <v>99</v>
      </c>
      <c r="E35" s="75"/>
      <c r="F35" s="25">
        <f>IF($F$125=0,"",IF($F$125&gt;31,32,""))</f>
      </c>
      <c r="G35" s="20" t="s">
        <v>148</v>
      </c>
      <c r="H35" s="137">
        <f>IF($F$125=0,"",IF(F35="","",SMALL($G$123:$DA$123,32)))</f>
      </c>
    </row>
    <row r="36" spans="1:8" ht="17.25" customHeight="1">
      <c r="A36" s="51">
        <v>33</v>
      </c>
      <c r="B36" s="49" t="s">
        <v>153</v>
      </c>
      <c r="C36" s="26">
        <v>2001</v>
      </c>
      <c r="D36" s="22" t="s">
        <v>103</v>
      </c>
      <c r="E36" s="75"/>
      <c r="F36" s="25">
        <f>IF($F$125=0,"",IF($F$125&gt;32,33,""))</f>
      </c>
      <c r="G36" s="20" t="s">
        <v>149</v>
      </c>
      <c r="H36" s="137">
        <f>IF($F$125=0,"",IF(F36="","",SMALL($G$123:$DA$123,33)))</f>
      </c>
    </row>
    <row r="37" spans="1:8" ht="17.25" customHeight="1">
      <c r="A37" s="51">
        <v>34</v>
      </c>
      <c r="B37" s="49" t="s">
        <v>123</v>
      </c>
      <c r="C37" s="26">
        <v>2000</v>
      </c>
      <c r="D37" s="22" t="s">
        <v>121</v>
      </c>
      <c r="E37" s="75"/>
      <c r="F37" s="25">
        <f>IF($F$125=0,"",IF($F$125&gt;33,34,""))</f>
      </c>
      <c r="G37" s="20" t="s">
        <v>287</v>
      </c>
      <c r="H37" s="137">
        <f>IF($F$125=0,"",IF(F37="","",SMALL($G$123:$DA$123,34)))</f>
      </c>
    </row>
    <row r="38" spans="1:8" ht="18" customHeight="1">
      <c r="A38" s="51">
        <v>35</v>
      </c>
      <c r="B38" s="49" t="s">
        <v>154</v>
      </c>
      <c r="C38" s="26">
        <v>2001</v>
      </c>
      <c r="D38" s="22" t="s">
        <v>103</v>
      </c>
      <c r="E38" s="75"/>
      <c r="F38" s="25">
        <f>IF($F$125=0,"",IF($F$125&gt;34,35,""))</f>
      </c>
      <c r="G38" s="20" t="s">
        <v>150</v>
      </c>
      <c r="H38" s="137">
        <f>IF($F$125=0,"",IF(F38="","",SMALL($G$123:$DA$123,35)))</f>
      </c>
    </row>
    <row r="39" spans="1:8" ht="17.25" customHeight="1" thickBot="1">
      <c r="A39" s="51">
        <v>36</v>
      </c>
      <c r="B39" s="49" t="s">
        <v>151</v>
      </c>
      <c r="C39" s="26">
        <v>2001</v>
      </c>
      <c r="D39" s="22" t="s">
        <v>99</v>
      </c>
      <c r="E39" s="76"/>
      <c r="F39" s="95">
        <f>IF($F$125=0,"",IF($F$125&gt;35,36,""))</f>
      </c>
      <c r="G39" s="96" t="s">
        <v>151</v>
      </c>
      <c r="H39" s="138">
        <f>IF($F$125=0,"",IF(F39="","",SMALL($G$123:$DA$123,36)))</f>
      </c>
    </row>
    <row r="40" spans="1:8" ht="17.25" customHeight="1">
      <c r="A40" s="51"/>
      <c r="B40" s="49"/>
      <c r="C40" s="26"/>
      <c r="D40" s="22"/>
      <c r="F40" s="13"/>
      <c r="G40" s="13"/>
      <c r="H40" s="13"/>
    </row>
    <row r="41" spans="1:8" ht="17.25" customHeight="1">
      <c r="A41" s="51"/>
      <c r="B41" s="49"/>
      <c r="C41" s="26"/>
      <c r="D41" s="22"/>
      <c r="F41" s="13"/>
      <c r="G41" s="13"/>
      <c r="H41" s="13"/>
    </row>
    <row r="42" spans="1:8" ht="17.25" customHeight="1">
      <c r="A42" s="51"/>
      <c r="B42" s="49"/>
      <c r="C42" s="26"/>
      <c r="D42" s="22"/>
      <c r="F42" s="13"/>
      <c r="G42" s="13"/>
      <c r="H42" s="13"/>
    </row>
    <row r="43" spans="1:8" ht="17.25" customHeight="1">
      <c r="A43" s="51"/>
      <c r="B43" s="49"/>
      <c r="C43" s="26"/>
      <c r="D43" s="22"/>
      <c r="F43" s="13"/>
      <c r="G43" s="13"/>
      <c r="H43" s="13"/>
    </row>
    <row r="44" spans="1:8" ht="18" customHeight="1">
      <c r="A44" s="51"/>
      <c r="B44" s="49"/>
      <c r="C44" s="26"/>
      <c r="D44" s="22"/>
      <c r="F44" s="13"/>
      <c r="G44" s="13"/>
      <c r="H44" s="13"/>
    </row>
    <row r="45" spans="1:8" ht="17.25" customHeight="1">
      <c r="A45" s="51"/>
      <c r="B45" s="49"/>
      <c r="C45" s="26"/>
      <c r="D45" s="22"/>
      <c r="F45" s="13"/>
      <c r="G45" s="13"/>
      <c r="H45" s="13"/>
    </row>
    <row r="46" spans="1:8" ht="17.25" customHeight="1">
      <c r="A46" s="51"/>
      <c r="B46" s="49"/>
      <c r="C46" s="26"/>
      <c r="D46" s="22"/>
      <c r="F46" s="13"/>
      <c r="G46" s="13"/>
      <c r="H46" s="13"/>
    </row>
    <row r="47" spans="1:8" ht="17.25" customHeight="1">
      <c r="A47" s="51"/>
      <c r="B47" s="49"/>
      <c r="C47" s="26"/>
      <c r="D47" s="22"/>
      <c r="F47" s="13"/>
      <c r="G47" s="13"/>
      <c r="H47" s="13"/>
    </row>
    <row r="48" spans="1:8" ht="17.25" customHeight="1">
      <c r="A48" s="51"/>
      <c r="B48" s="49"/>
      <c r="C48" s="26"/>
      <c r="D48" s="22"/>
      <c r="F48" s="13"/>
      <c r="G48" s="13"/>
      <c r="H48" s="13"/>
    </row>
    <row r="49" spans="6:8" ht="17.25" customHeight="1">
      <c r="F49" s="13"/>
      <c r="G49" s="13"/>
      <c r="H49" s="13"/>
    </row>
    <row r="50" spans="6:8" ht="18" customHeight="1">
      <c r="F50" s="13"/>
      <c r="G50" s="13"/>
      <c r="H50" s="13"/>
    </row>
    <row r="51" spans="6:8" ht="18" customHeight="1">
      <c r="F51" s="13"/>
      <c r="G51" s="13"/>
      <c r="H51" s="13"/>
    </row>
  </sheetData>
  <sheetProtection/>
  <mergeCells count="9">
    <mergeCell ref="H34:H39"/>
    <mergeCell ref="F1:H1"/>
    <mergeCell ref="A1:E1"/>
    <mergeCell ref="E2:E3"/>
    <mergeCell ref="H4:H9"/>
    <mergeCell ref="H10:H15"/>
    <mergeCell ref="H16:H21"/>
    <mergeCell ref="H22:H27"/>
    <mergeCell ref="H28:H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M7" sqref="M7"/>
    </sheetView>
  </sheetViews>
  <sheetFormatPr defaultColWidth="3.7109375" defaultRowHeight="15"/>
  <cols>
    <col min="1" max="1" width="3.7109375" style="42" customWidth="1"/>
    <col min="2" max="2" width="20.00390625" style="0" customWidth="1"/>
    <col min="3" max="3" width="7.57421875" style="0" customWidth="1"/>
    <col min="4" max="4" width="27.7109375" style="0" bestFit="1" customWidth="1"/>
    <col min="5" max="5" width="7.140625" style="0" customWidth="1"/>
    <col min="6" max="6" width="3.7109375" style="0" customWidth="1"/>
    <col min="7" max="7" width="29.28125" style="0" customWidth="1"/>
    <col min="8" max="8" width="8.28125" style="0" customWidth="1"/>
  </cols>
  <sheetData>
    <row r="1" spans="1:8" ht="25.5" customHeight="1" thickBot="1">
      <c r="A1" s="121" t="s">
        <v>73</v>
      </c>
      <c r="B1" s="122"/>
      <c r="C1" s="122"/>
      <c r="D1" s="122"/>
      <c r="E1" s="123"/>
      <c r="F1" s="121" t="s">
        <v>295</v>
      </c>
      <c r="G1" s="122"/>
      <c r="H1" s="123"/>
    </row>
    <row r="2" spans="1:8" ht="52.5" customHeight="1" thickBot="1">
      <c r="A2" s="78" t="s">
        <v>70</v>
      </c>
      <c r="B2" s="79" t="s">
        <v>71</v>
      </c>
      <c r="C2" s="80" t="s">
        <v>1</v>
      </c>
      <c r="D2" s="79" t="s">
        <v>72</v>
      </c>
      <c r="E2" s="127" t="s">
        <v>304</v>
      </c>
      <c r="F2" s="40" t="s">
        <v>70</v>
      </c>
      <c r="G2" s="54" t="s">
        <v>293</v>
      </c>
      <c r="H2" s="55" t="s">
        <v>294</v>
      </c>
    </row>
    <row r="3" spans="1:8" ht="14.25" customHeight="1" thickBot="1">
      <c r="A3" s="41"/>
      <c r="B3" s="14"/>
      <c r="C3" s="48"/>
      <c r="D3" s="15"/>
      <c r="E3" s="128"/>
      <c r="F3" s="41"/>
      <c r="G3" s="14"/>
      <c r="H3" s="48"/>
    </row>
    <row r="4" spans="1:8" ht="15" customHeight="1" thickBot="1">
      <c r="A4" s="44">
        <v>1</v>
      </c>
      <c r="B4" s="50" t="s">
        <v>48</v>
      </c>
      <c r="C4" s="30">
        <v>1998</v>
      </c>
      <c r="D4" s="19" t="s">
        <v>203</v>
      </c>
      <c r="E4" s="84">
        <v>0.005983796296296296</v>
      </c>
      <c r="F4" s="18">
        <v>1</v>
      </c>
      <c r="G4" s="17" t="s">
        <v>186</v>
      </c>
      <c r="H4" s="136">
        <v>34</v>
      </c>
    </row>
    <row r="5" spans="1:8" ht="15" customHeight="1">
      <c r="A5" s="51">
        <v>2</v>
      </c>
      <c r="B5" s="49" t="s">
        <v>205</v>
      </c>
      <c r="C5" s="26">
        <v>1998</v>
      </c>
      <c r="D5" s="22" t="s">
        <v>186</v>
      </c>
      <c r="E5" s="85">
        <v>0.0061342592592592594</v>
      </c>
      <c r="F5" s="21">
        <f>IF($F$107=0,"",IF($F$107&gt;1,2,""))</f>
      </c>
      <c r="G5" s="57" t="s">
        <v>205</v>
      </c>
      <c r="H5" s="137"/>
    </row>
    <row r="6" spans="1:8" ht="15" customHeight="1" thickBot="1">
      <c r="A6" s="51">
        <v>3</v>
      </c>
      <c r="B6" s="49" t="s">
        <v>47</v>
      </c>
      <c r="C6" s="26">
        <v>1998</v>
      </c>
      <c r="D6" s="22" t="s">
        <v>203</v>
      </c>
      <c r="E6" s="86">
        <v>0.006203703703703704</v>
      </c>
      <c r="F6" s="21">
        <f>IF($F$107=0,"",IF($F$107&gt;2,3,""))</f>
      </c>
      <c r="G6" s="57" t="s">
        <v>206</v>
      </c>
      <c r="H6" s="137"/>
    </row>
    <row r="7" spans="1:8" ht="15" customHeight="1">
      <c r="A7" s="51">
        <v>4</v>
      </c>
      <c r="B7" s="49" t="s">
        <v>204</v>
      </c>
      <c r="C7" s="26">
        <v>1998</v>
      </c>
      <c r="D7" s="22" t="s">
        <v>203</v>
      </c>
      <c r="F7" s="21">
        <f>IF($F$107=0,"",IF($F$107&gt;3,4,""))</f>
      </c>
      <c r="G7" s="57" t="s">
        <v>288</v>
      </c>
      <c r="H7" s="137"/>
    </row>
    <row r="8" spans="1:8" ht="15" customHeight="1">
      <c r="A8" s="51">
        <v>5</v>
      </c>
      <c r="B8" s="49" t="s">
        <v>223</v>
      </c>
      <c r="C8" s="26">
        <v>1998</v>
      </c>
      <c r="D8" s="22" t="s">
        <v>222</v>
      </c>
      <c r="F8" s="21">
        <f>IF($F$107=0,"",IF($F$107&gt;4,5,""))</f>
      </c>
      <c r="G8" s="57" t="s">
        <v>207</v>
      </c>
      <c r="H8" s="137"/>
    </row>
    <row r="9" spans="1:8" ht="15" customHeight="1" thickBot="1">
      <c r="A9" s="51">
        <v>6</v>
      </c>
      <c r="B9" s="49" t="s">
        <v>206</v>
      </c>
      <c r="C9" s="26">
        <v>1999</v>
      </c>
      <c r="D9" s="22" t="s">
        <v>186</v>
      </c>
      <c r="F9" s="23">
        <f>IF($F$107=0,"",IF($F$107&gt;5,6,""))</f>
      </c>
      <c r="G9" s="58" t="s">
        <v>208</v>
      </c>
      <c r="H9" s="138"/>
    </row>
    <row r="10" spans="1:8" ht="15" customHeight="1">
      <c r="A10" s="51">
        <v>7</v>
      </c>
      <c r="B10" s="49" t="s">
        <v>218</v>
      </c>
      <c r="C10" s="26">
        <v>1998</v>
      </c>
      <c r="D10" s="22" t="s">
        <v>68</v>
      </c>
      <c r="F10" s="18">
        <v>2</v>
      </c>
      <c r="G10" s="16" t="s">
        <v>203</v>
      </c>
      <c r="H10" s="136">
        <v>34</v>
      </c>
    </row>
    <row r="11" spans="1:8" ht="15" customHeight="1">
      <c r="A11" s="51">
        <v>8</v>
      </c>
      <c r="B11" s="49" t="s">
        <v>209</v>
      </c>
      <c r="C11" s="26">
        <v>1998</v>
      </c>
      <c r="D11" s="22" t="s">
        <v>67</v>
      </c>
      <c r="F11" s="21">
        <f>IF($F$107=0,"",IF($F$107&gt;7,8,""))</f>
      </c>
      <c r="G11" s="26" t="s">
        <v>48</v>
      </c>
      <c r="H11" s="137">
        <f>IF($F$107=0,"",IF(F11="","",SMALL($G$105:$DA$105,8)))</f>
      </c>
    </row>
    <row r="12" spans="1:14" ht="15" customHeight="1">
      <c r="A12" s="51">
        <v>9</v>
      </c>
      <c r="B12" s="49" t="s">
        <v>214</v>
      </c>
      <c r="C12" s="26">
        <v>1999</v>
      </c>
      <c r="D12" s="22" t="s">
        <v>64</v>
      </c>
      <c r="F12" s="21">
        <f>IF($F$107=0,"",IF($F$107&gt;8,9,""))</f>
      </c>
      <c r="G12" s="26" t="s">
        <v>47</v>
      </c>
      <c r="H12" s="137">
        <f>IF($F$107=0,"",IF(F12="","",SMALL($G$105:$DA$105,9)))</f>
      </c>
      <c r="N12" s="13"/>
    </row>
    <row r="13" spans="1:8" ht="15" customHeight="1">
      <c r="A13" s="51">
        <v>10</v>
      </c>
      <c r="B13" s="49" t="s">
        <v>210</v>
      </c>
      <c r="C13" s="26">
        <v>1998</v>
      </c>
      <c r="D13" s="22" t="s">
        <v>67</v>
      </c>
      <c r="F13" s="21">
        <f>IF($F$107=0,"",IF($F$107&gt;9,10,""))</f>
      </c>
      <c r="G13" s="26" t="s">
        <v>204</v>
      </c>
      <c r="H13" s="137">
        <f>IF($F$107=0,"",IF(F13="","",SMALL($G$105:$DA$105,10)))</f>
      </c>
    </row>
    <row r="14" spans="1:8" ht="15" customHeight="1">
      <c r="A14" s="51">
        <v>11</v>
      </c>
      <c r="B14" s="49" t="s">
        <v>224</v>
      </c>
      <c r="C14" s="26">
        <v>1998</v>
      </c>
      <c r="D14" s="22" t="s">
        <v>222</v>
      </c>
      <c r="F14" s="21">
        <f>IF($F$107=0,"",IF($F$107&gt;10,11,""))</f>
      </c>
      <c r="G14" s="26" t="s">
        <v>46</v>
      </c>
      <c r="H14" s="137">
        <f>IF($F$107=0,"",IF(F14="","",SMALL($G$105:$DA$105,11)))</f>
      </c>
    </row>
    <row r="15" spans="1:8" ht="15" customHeight="1" thickBot="1">
      <c r="A15" s="51">
        <v>12</v>
      </c>
      <c r="B15" s="49" t="s">
        <v>288</v>
      </c>
      <c r="C15" s="26">
        <v>1999</v>
      </c>
      <c r="D15" s="22" t="s">
        <v>186</v>
      </c>
      <c r="F15" s="23">
        <f>IF($F$107=0,"",IF($F$107&gt;11,12,""))</f>
      </c>
      <c r="G15" s="43" t="s">
        <v>289</v>
      </c>
      <c r="H15" s="138">
        <f>IF($F$107=0,"",IF(F15="","",SMALL($G$105:$DA$105,12)))</f>
      </c>
    </row>
    <row r="16" spans="1:8" ht="15" customHeight="1">
      <c r="A16" s="51">
        <v>13</v>
      </c>
      <c r="B16" s="49" t="s">
        <v>211</v>
      </c>
      <c r="C16" s="26">
        <v>1998</v>
      </c>
      <c r="D16" s="22" t="s">
        <v>67</v>
      </c>
      <c r="F16" s="18">
        <v>3</v>
      </c>
      <c r="G16" s="16" t="s">
        <v>67</v>
      </c>
      <c r="H16" s="136">
        <v>48</v>
      </c>
    </row>
    <row r="17" spans="1:8" ht="15" customHeight="1">
      <c r="A17" s="51">
        <v>14</v>
      </c>
      <c r="B17" s="49" t="s">
        <v>207</v>
      </c>
      <c r="C17" s="26">
        <v>1998</v>
      </c>
      <c r="D17" s="22" t="s">
        <v>186</v>
      </c>
      <c r="F17" s="21">
        <f>IF($F$107=0,"",IF($F$107&gt;13,14,""))</f>
      </c>
      <c r="G17" s="26" t="s">
        <v>209</v>
      </c>
      <c r="H17" s="137">
        <f>IF($F$107=0,"",IF(F17="","",SMALL($G$105:$DA$105,14)))</f>
      </c>
    </row>
    <row r="18" spans="1:8" ht="15" customHeight="1">
      <c r="A18" s="51">
        <v>15</v>
      </c>
      <c r="B18" s="49" t="s">
        <v>208</v>
      </c>
      <c r="C18" s="26">
        <v>1998</v>
      </c>
      <c r="D18" s="22" t="s">
        <v>186</v>
      </c>
      <c r="F18" s="21">
        <f>IF($F$107=0,"",IF($F$107&gt;14,15,""))</f>
      </c>
      <c r="G18" s="26" t="s">
        <v>210</v>
      </c>
      <c r="H18" s="137">
        <f>IF($F$107=0,"",IF(F18="","",SMALL($G$105:$DA$105,15)))</f>
      </c>
    </row>
    <row r="19" spans="1:8" ht="15" customHeight="1">
      <c r="A19" s="51">
        <v>16</v>
      </c>
      <c r="B19" s="49" t="s">
        <v>225</v>
      </c>
      <c r="C19" s="26">
        <v>1998</v>
      </c>
      <c r="D19" s="22" t="s">
        <v>222</v>
      </c>
      <c r="F19" s="21">
        <f>IF($F$107=0,"",IF($F$107&gt;15,16,""))</f>
      </c>
      <c r="G19" s="26" t="s">
        <v>211</v>
      </c>
      <c r="H19" s="137">
        <f>IF($F$107=0,"",IF(F19="","",SMALL($G$105:$DA$105,16)))</f>
      </c>
    </row>
    <row r="20" spans="1:8" ht="15" customHeight="1">
      <c r="A20" s="51">
        <v>17</v>
      </c>
      <c r="B20" s="49" t="s">
        <v>212</v>
      </c>
      <c r="C20" s="26">
        <v>1998</v>
      </c>
      <c r="D20" s="22" t="s">
        <v>67</v>
      </c>
      <c r="F20" s="21">
        <f>IF($F$107=0,"",IF($F$107&gt;16,17,""))</f>
      </c>
      <c r="G20" s="26" t="s">
        <v>212</v>
      </c>
      <c r="H20" s="137">
        <f>IF($F$107=0,"",IF(F20="","",SMALL($G$105:$DA$105,17)))</f>
      </c>
    </row>
    <row r="21" spans="1:8" ht="18" customHeight="1" thickBot="1">
      <c r="A21" s="51">
        <v>18</v>
      </c>
      <c r="B21" s="49" t="s">
        <v>219</v>
      </c>
      <c r="C21" s="26">
        <v>1998</v>
      </c>
      <c r="D21" s="22" t="s">
        <v>99</v>
      </c>
      <c r="F21" s="23">
        <f>IF($F$107=0,"",IF($F$107&gt;17,18,""))</f>
      </c>
      <c r="G21" s="46" t="s">
        <v>213</v>
      </c>
      <c r="H21" s="138">
        <f>IF($F$107=0,"",IF(F21="","",SMALL($G$105:$DA$105,18)))</f>
      </c>
    </row>
    <row r="22" spans="1:8" ht="18" customHeight="1">
      <c r="A22" s="51">
        <v>19</v>
      </c>
      <c r="B22" s="49" t="s">
        <v>215</v>
      </c>
      <c r="C22" s="26">
        <v>1999</v>
      </c>
      <c r="D22" s="22" t="s">
        <v>64</v>
      </c>
      <c r="F22" s="18">
        <v>4</v>
      </c>
      <c r="G22" s="16" t="s">
        <v>222</v>
      </c>
      <c r="H22" s="136">
        <v>54</v>
      </c>
    </row>
    <row r="23" spans="1:8" ht="17.25" customHeight="1">
      <c r="A23" s="51">
        <v>20</v>
      </c>
      <c r="B23" s="49" t="s">
        <v>213</v>
      </c>
      <c r="C23" s="26">
        <v>1998</v>
      </c>
      <c r="D23" s="22" t="s">
        <v>67</v>
      </c>
      <c r="F23" s="21">
        <f>IF($F$107=0,"",IF($F$107&gt;19,20,""))</f>
      </c>
      <c r="G23" s="26" t="s">
        <v>223</v>
      </c>
      <c r="H23" s="137">
        <f>IF($F$107=0,"",IF(F23="","",SMALL($G$105:$DA$105,20)))</f>
      </c>
    </row>
    <row r="24" spans="1:8" ht="18" customHeight="1">
      <c r="A24" s="51">
        <v>21</v>
      </c>
      <c r="B24" s="49" t="s">
        <v>217</v>
      </c>
      <c r="C24" s="26">
        <v>1998</v>
      </c>
      <c r="D24" s="22" t="s">
        <v>64</v>
      </c>
      <c r="F24" s="21">
        <f>IF($F$107=0,"",IF($F$107&gt;20,21,""))</f>
      </c>
      <c r="G24" s="26" t="s">
        <v>224</v>
      </c>
      <c r="H24" s="137">
        <f>IF($F$107=0,"",IF(F24="","",SMALL($G$105:$DA$105,21)))</f>
      </c>
    </row>
    <row r="25" spans="1:8" ht="18" customHeight="1">
      <c r="A25" s="51">
        <v>22</v>
      </c>
      <c r="B25" s="49" t="s">
        <v>290</v>
      </c>
      <c r="C25" s="26">
        <v>1998</v>
      </c>
      <c r="D25" s="22" t="s">
        <v>222</v>
      </c>
      <c r="F25" s="21">
        <f>IF($F$107=0,"",IF($F$107&gt;21,22,""))</f>
      </c>
      <c r="G25" s="26" t="s">
        <v>225</v>
      </c>
      <c r="H25" s="137">
        <f>IF($F$107=0,"",IF(F25="","",SMALL($G$105:$DA$105,22)))</f>
      </c>
    </row>
    <row r="26" spans="1:8" ht="18" customHeight="1">
      <c r="A26" s="51">
        <v>23</v>
      </c>
      <c r="B26" s="49" t="s">
        <v>221</v>
      </c>
      <c r="C26" s="26">
        <v>1999</v>
      </c>
      <c r="D26" s="22" t="s">
        <v>103</v>
      </c>
      <c r="F26" s="21">
        <f>IF($F$107=0,"",IF($F$107&gt;22,23,""))</f>
      </c>
      <c r="G26" s="26" t="s">
        <v>290</v>
      </c>
      <c r="H26" s="137">
        <f>IF($F$107=0,"",IF(F26="","",SMALL($G$105:$DA$105,23)))</f>
      </c>
    </row>
    <row r="27" spans="1:8" ht="18" customHeight="1" thickBot="1">
      <c r="A27" s="51">
        <v>24</v>
      </c>
      <c r="B27" s="49" t="s">
        <v>216</v>
      </c>
      <c r="C27" s="26">
        <v>1998</v>
      </c>
      <c r="D27" s="22" t="s">
        <v>64</v>
      </c>
      <c r="F27" s="23">
        <f>IF($F$107=0,"",IF($F$107&gt;23,24,""))</f>
      </c>
      <c r="G27" s="46" t="s">
        <v>226</v>
      </c>
      <c r="H27" s="138">
        <f>IF($F$107=0,"",IF(F27="","",SMALL($G$105:$DA$105,24)))</f>
      </c>
    </row>
    <row r="28" spans="1:8" ht="18" customHeight="1">
      <c r="A28" s="51">
        <v>25</v>
      </c>
      <c r="B28" s="49" t="s">
        <v>226</v>
      </c>
      <c r="C28" s="26">
        <v>1998</v>
      </c>
      <c r="D28" s="22" t="s">
        <v>222</v>
      </c>
      <c r="F28" s="18">
        <v>5</v>
      </c>
      <c r="G28" s="16" t="s">
        <v>64</v>
      </c>
      <c r="H28" s="136">
        <v>73</v>
      </c>
    </row>
    <row r="29" spans="1:8" ht="17.25" customHeight="1">
      <c r="A29" s="51">
        <v>26</v>
      </c>
      <c r="B29" s="49" t="s">
        <v>46</v>
      </c>
      <c r="C29" s="26">
        <v>1998</v>
      </c>
      <c r="D29" s="22" t="s">
        <v>203</v>
      </c>
      <c r="F29" s="21">
        <f>IF($F$107=0,"",IF($F$107&gt;25,26,""))</f>
      </c>
      <c r="G29" s="26" t="s">
        <v>214</v>
      </c>
      <c r="H29" s="137">
        <f>IF($F$107=0,"",IF(F29="","",SMALL($G$105:$DA$105,26)))</f>
      </c>
    </row>
    <row r="30" spans="1:8" ht="18" customHeight="1">
      <c r="A30" s="51">
        <v>27</v>
      </c>
      <c r="B30" s="49" t="s">
        <v>220</v>
      </c>
      <c r="C30" s="26">
        <v>1998</v>
      </c>
      <c r="D30" s="22" t="s">
        <v>99</v>
      </c>
      <c r="F30" s="21">
        <f>IF($F$107=0,"",IF($F$107&gt;26,27,""))</f>
      </c>
      <c r="G30" s="26" t="s">
        <v>215</v>
      </c>
      <c r="H30" s="137">
        <f>IF($F$107=0,"",IF(F30="","",SMALL($G$105:$DA$105,27)))</f>
      </c>
    </row>
    <row r="31" spans="1:8" ht="17.25" customHeight="1" thickBot="1">
      <c r="A31" s="52">
        <v>28</v>
      </c>
      <c r="B31" s="53" t="s">
        <v>289</v>
      </c>
      <c r="C31" s="28">
        <v>1998</v>
      </c>
      <c r="D31" s="24" t="s">
        <v>203</v>
      </c>
      <c r="F31" s="21">
        <f>IF($F$107=0,"",IF($F$107&gt;27,28,""))</f>
      </c>
      <c r="G31" s="26" t="s">
        <v>217</v>
      </c>
      <c r="H31" s="137">
        <f>IF($F$107=0,"",IF(F31="","",SMALL($G$105:$DA$105,28)))</f>
      </c>
    </row>
    <row r="32" spans="1:8" ht="18" customHeight="1" thickBot="1">
      <c r="A32" s="44"/>
      <c r="B32" s="50"/>
      <c r="C32" s="30"/>
      <c r="D32" s="19"/>
      <c r="F32" s="45">
        <f>IF($F$107=0,"",IF($F$107&gt;28,29,""))</f>
      </c>
      <c r="G32" s="28" t="s">
        <v>216</v>
      </c>
      <c r="H32" s="138">
        <f>IF($F$107=0,"",IF(F32="","",SMALL($G$105:$DA$105,29)))</f>
      </c>
    </row>
    <row r="33" spans="1:4" ht="17.25" customHeight="1" thickBot="1">
      <c r="A33" s="52"/>
      <c r="B33" s="53"/>
      <c r="C33" s="28"/>
      <c r="D33" s="24"/>
    </row>
  </sheetData>
  <sheetProtection/>
  <mergeCells count="8">
    <mergeCell ref="A1:E1"/>
    <mergeCell ref="E2:E3"/>
    <mergeCell ref="H10:H15"/>
    <mergeCell ref="H16:H21"/>
    <mergeCell ref="H22:H27"/>
    <mergeCell ref="H28:H32"/>
    <mergeCell ref="H4:H9"/>
    <mergeCell ref="F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M2" sqref="M2"/>
    </sheetView>
  </sheetViews>
  <sheetFormatPr defaultColWidth="3.7109375" defaultRowHeight="15"/>
  <cols>
    <col min="1" max="1" width="3.7109375" style="42" customWidth="1"/>
    <col min="2" max="2" width="20.00390625" style="0" customWidth="1"/>
    <col min="3" max="3" width="7.57421875" style="0" customWidth="1"/>
    <col min="4" max="4" width="27.28125" style="0" bestFit="1" customWidth="1"/>
    <col min="5" max="5" width="8.421875" style="0" customWidth="1"/>
    <col min="6" max="6" width="3.7109375" style="0" customWidth="1"/>
    <col min="7" max="7" width="28.8515625" style="0" customWidth="1"/>
    <col min="8" max="8" width="8.28125" style="0" customWidth="1"/>
  </cols>
  <sheetData>
    <row r="1" spans="1:8" ht="25.5" customHeight="1" thickBot="1">
      <c r="A1" s="121" t="s">
        <v>73</v>
      </c>
      <c r="B1" s="122"/>
      <c r="C1" s="122"/>
      <c r="D1" s="122"/>
      <c r="E1" s="123"/>
      <c r="F1" s="121" t="s">
        <v>295</v>
      </c>
      <c r="G1" s="122"/>
      <c r="H1" s="123"/>
    </row>
    <row r="2" spans="1:8" ht="52.5" customHeight="1" thickBot="1">
      <c r="A2" s="78" t="s">
        <v>70</v>
      </c>
      <c r="B2" s="79" t="s">
        <v>71</v>
      </c>
      <c r="C2" s="80" t="s">
        <v>1</v>
      </c>
      <c r="D2" s="79" t="s">
        <v>72</v>
      </c>
      <c r="E2" s="127" t="s">
        <v>304</v>
      </c>
      <c r="F2" s="40" t="s">
        <v>70</v>
      </c>
      <c r="G2" s="54" t="s">
        <v>293</v>
      </c>
      <c r="H2" s="55" t="s">
        <v>294</v>
      </c>
    </row>
    <row r="3" spans="1:8" ht="14.25" customHeight="1" thickBot="1">
      <c r="A3" s="41"/>
      <c r="B3" s="14"/>
      <c r="C3" s="48"/>
      <c r="D3" s="15"/>
      <c r="E3" s="128"/>
      <c r="F3" s="41"/>
      <c r="G3" s="14"/>
      <c r="H3" s="48"/>
    </row>
    <row r="4" spans="1:8" ht="15" customHeight="1">
      <c r="A4" s="44">
        <v>1</v>
      </c>
      <c r="B4" s="50" t="s">
        <v>227</v>
      </c>
      <c r="C4" s="30">
        <v>1998</v>
      </c>
      <c r="D4" s="19" t="s">
        <v>67</v>
      </c>
      <c r="E4" s="82">
        <v>0.006423611111111112</v>
      </c>
      <c r="F4" s="18">
        <v>1</v>
      </c>
      <c r="G4" s="16" t="s">
        <v>186</v>
      </c>
      <c r="H4" s="134">
        <v>17</v>
      </c>
    </row>
    <row r="5" spans="1:8" ht="15" customHeight="1">
      <c r="A5" s="51">
        <v>2</v>
      </c>
      <c r="B5" s="49" t="s">
        <v>237</v>
      </c>
      <c r="C5" s="26">
        <v>1998</v>
      </c>
      <c r="D5" s="22" t="s">
        <v>186</v>
      </c>
      <c r="E5" s="81">
        <v>0.00644675925925926</v>
      </c>
      <c r="F5" s="21">
        <f>IF($F$95=0,"",IF($F$95&gt;1,2,""))</f>
      </c>
      <c r="G5" s="26" t="s">
        <v>237</v>
      </c>
      <c r="H5" s="135"/>
    </row>
    <row r="6" spans="1:8" ht="15" customHeight="1" thickBot="1">
      <c r="A6" s="51">
        <v>3</v>
      </c>
      <c r="B6" s="49" t="s">
        <v>238</v>
      </c>
      <c r="C6" s="26">
        <v>1999</v>
      </c>
      <c r="D6" s="22" t="s">
        <v>186</v>
      </c>
      <c r="E6" s="83">
        <v>0.006493055555555555</v>
      </c>
      <c r="F6" s="21">
        <f>IF($F$95=0,"",IF($F$95&gt;2,3,""))</f>
      </c>
      <c r="G6" s="26" t="s">
        <v>238</v>
      </c>
      <c r="H6" s="135"/>
    </row>
    <row r="7" spans="1:8" ht="15" customHeight="1">
      <c r="A7" s="51">
        <v>4</v>
      </c>
      <c r="B7" s="49" t="s">
        <v>41</v>
      </c>
      <c r="C7" s="26">
        <v>1998</v>
      </c>
      <c r="D7" s="22" t="s">
        <v>229</v>
      </c>
      <c r="E7" s="74"/>
      <c r="F7" s="21">
        <f>IF($F$95=0,"",IF($F$95&gt;3,4,""))</f>
      </c>
      <c r="G7" s="26" t="s">
        <v>239</v>
      </c>
      <c r="H7" s="135"/>
    </row>
    <row r="8" spans="1:8" ht="15" customHeight="1" thickBot="1">
      <c r="A8" s="51">
        <v>5</v>
      </c>
      <c r="B8" s="49" t="s">
        <v>239</v>
      </c>
      <c r="C8" s="26">
        <v>1999</v>
      </c>
      <c r="D8" s="22" t="s">
        <v>186</v>
      </c>
      <c r="E8" s="75"/>
      <c r="F8" s="23">
        <f>IF($F$95=0,"",IF($F$95&gt;4,5,""))</f>
      </c>
      <c r="G8" s="46" t="s">
        <v>240</v>
      </c>
      <c r="H8" s="135"/>
    </row>
    <row r="9" spans="1:8" ht="15" customHeight="1">
      <c r="A9" s="51">
        <v>6</v>
      </c>
      <c r="B9" s="49" t="s">
        <v>40</v>
      </c>
      <c r="C9" s="26">
        <v>1998</v>
      </c>
      <c r="D9" s="22" t="s">
        <v>229</v>
      </c>
      <c r="E9" s="75"/>
      <c r="F9" s="18">
        <v>2</v>
      </c>
      <c r="G9" s="16" t="s">
        <v>229</v>
      </c>
      <c r="H9" s="131">
        <v>39</v>
      </c>
    </row>
    <row r="10" spans="1:8" ht="15" customHeight="1">
      <c r="A10" s="51">
        <v>7</v>
      </c>
      <c r="B10" s="49" t="s">
        <v>240</v>
      </c>
      <c r="C10" s="26">
        <v>1998</v>
      </c>
      <c r="D10" s="22" t="s">
        <v>186</v>
      </c>
      <c r="E10" s="75"/>
      <c r="F10" s="21">
        <f>IF($F$95=0,"",IF($F$95&gt;6,7,""))</f>
      </c>
      <c r="G10" s="26" t="s">
        <v>41</v>
      </c>
      <c r="H10" s="132"/>
    </row>
    <row r="11" spans="1:8" ht="15" customHeight="1">
      <c r="A11" s="51">
        <v>8</v>
      </c>
      <c r="B11" s="49" t="s">
        <v>232</v>
      </c>
      <c r="C11" s="26">
        <v>1998</v>
      </c>
      <c r="D11" s="22" t="s">
        <v>99</v>
      </c>
      <c r="E11" s="75"/>
      <c r="F11" s="21">
        <f>IF($F$95=0,"",IF($F$95&gt;7,8,""))</f>
      </c>
      <c r="G11" s="26" t="s">
        <v>40</v>
      </c>
      <c r="H11" s="132"/>
    </row>
    <row r="12" spans="1:14" ht="15" customHeight="1">
      <c r="A12" s="51">
        <v>9</v>
      </c>
      <c r="B12" s="49" t="s">
        <v>228</v>
      </c>
      <c r="C12" s="26">
        <v>1999</v>
      </c>
      <c r="D12" s="22" t="s">
        <v>64</v>
      </c>
      <c r="E12" s="75"/>
      <c r="F12" s="21">
        <f>IF($F$95=0,"",IF($F$95&gt;8,9,""))</f>
      </c>
      <c r="G12" s="26" t="s">
        <v>43</v>
      </c>
      <c r="H12" s="132"/>
      <c r="N12" s="13"/>
    </row>
    <row r="13" spans="1:8" ht="15" customHeight="1">
      <c r="A13" s="51">
        <v>10</v>
      </c>
      <c r="B13" s="49" t="s">
        <v>233</v>
      </c>
      <c r="C13" s="26">
        <v>1999</v>
      </c>
      <c r="D13" s="22" t="s">
        <v>99</v>
      </c>
      <c r="E13" s="75"/>
      <c r="F13" s="21">
        <f>IF($F$95=0,"",IF($F$95&gt;9,10,""))</f>
      </c>
      <c r="G13" s="26" t="s">
        <v>230</v>
      </c>
      <c r="H13" s="132"/>
    </row>
    <row r="14" spans="1:8" ht="15" customHeight="1" thickBot="1">
      <c r="A14" s="51">
        <v>11</v>
      </c>
      <c r="B14" s="49" t="s">
        <v>234</v>
      </c>
      <c r="C14" s="26">
        <v>1999</v>
      </c>
      <c r="D14" s="22" t="s">
        <v>99</v>
      </c>
      <c r="E14" s="75"/>
      <c r="F14" s="23">
        <f>IF($F$95=0,"",IF($F$95&gt;10,11,""))</f>
      </c>
      <c r="G14" s="46" t="s">
        <v>231</v>
      </c>
      <c r="H14" s="133"/>
    </row>
    <row r="15" spans="1:8" ht="15" customHeight="1">
      <c r="A15" s="51">
        <v>12</v>
      </c>
      <c r="B15" s="60" t="s">
        <v>235</v>
      </c>
      <c r="C15" s="26">
        <v>1998</v>
      </c>
      <c r="D15" s="22" t="s">
        <v>99</v>
      </c>
      <c r="E15" s="75"/>
      <c r="F15" s="18">
        <v>3</v>
      </c>
      <c r="G15" s="16" t="s">
        <v>99</v>
      </c>
      <c r="H15" s="131">
        <v>41</v>
      </c>
    </row>
    <row r="16" spans="1:8" ht="15" customHeight="1">
      <c r="A16" s="51">
        <v>13</v>
      </c>
      <c r="B16" s="49" t="s">
        <v>236</v>
      </c>
      <c r="C16" s="26">
        <v>1999</v>
      </c>
      <c r="D16" s="22" t="s">
        <v>99</v>
      </c>
      <c r="E16" s="75"/>
      <c r="F16" s="21">
        <f>IF($F$95=0,"",IF($F$95&gt;12,13,""))</f>
      </c>
      <c r="G16" s="26" t="s">
        <v>232</v>
      </c>
      <c r="H16" s="132"/>
    </row>
    <row r="17" spans="1:8" ht="15" customHeight="1">
      <c r="A17" s="51">
        <v>14</v>
      </c>
      <c r="B17" s="49" t="s">
        <v>43</v>
      </c>
      <c r="C17" s="26">
        <v>1998</v>
      </c>
      <c r="D17" s="22" t="s">
        <v>229</v>
      </c>
      <c r="E17" s="75"/>
      <c r="F17" s="21">
        <f>IF($F$95=0,"",IF($F$95&gt;13,14,""))</f>
      </c>
      <c r="G17" s="26" t="s">
        <v>233</v>
      </c>
      <c r="H17" s="132"/>
    </row>
    <row r="18" spans="1:8" ht="15" customHeight="1">
      <c r="A18" s="51">
        <v>15</v>
      </c>
      <c r="B18" s="49" t="s">
        <v>230</v>
      </c>
      <c r="C18" s="26">
        <v>1998</v>
      </c>
      <c r="D18" s="22" t="s">
        <v>229</v>
      </c>
      <c r="E18" s="75"/>
      <c r="F18" s="21">
        <f>IF($F$95=0,"",IF($F$95&gt;14,15,""))</f>
      </c>
      <c r="G18" s="26" t="s">
        <v>234</v>
      </c>
      <c r="H18" s="132"/>
    </row>
    <row r="19" spans="1:8" ht="15" customHeight="1">
      <c r="A19" s="51">
        <v>16</v>
      </c>
      <c r="B19" s="49" t="s">
        <v>231</v>
      </c>
      <c r="C19" s="26">
        <v>1999</v>
      </c>
      <c r="D19" s="22" t="s">
        <v>229</v>
      </c>
      <c r="E19" s="75"/>
      <c r="F19" s="21">
        <f>IF($F$95=0,"",IF($F$95&gt;15,16,""))</f>
      </c>
      <c r="G19" s="47" t="s">
        <v>235</v>
      </c>
      <c r="H19" s="132"/>
    </row>
    <row r="20" spans="1:8" ht="15" customHeight="1" thickBot="1">
      <c r="A20" s="52"/>
      <c r="B20" s="53"/>
      <c r="C20" s="28"/>
      <c r="D20" s="24"/>
      <c r="E20" s="76"/>
      <c r="F20" s="45">
        <f>IF($F$95=0,"",IF($F$95&gt;16,17,""))</f>
      </c>
      <c r="G20" s="28" t="s">
        <v>236</v>
      </c>
      <c r="H20" s="133"/>
    </row>
  </sheetData>
  <sheetProtection/>
  <mergeCells count="6">
    <mergeCell ref="F1:H1"/>
    <mergeCell ref="H4:H8"/>
    <mergeCell ref="H9:H14"/>
    <mergeCell ref="H15:H20"/>
    <mergeCell ref="A1:E1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SZONEK Bicsérdi Általános Iskola és Óvoda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Kercza Mária</dc:creator>
  <cp:keywords/>
  <dc:description/>
  <cp:lastModifiedBy>Tasi Timi</cp:lastModifiedBy>
  <cp:lastPrinted>2013-04-09T05:01:28Z</cp:lastPrinted>
  <dcterms:created xsi:type="dcterms:W3CDTF">2013-03-20T06:47:48Z</dcterms:created>
  <dcterms:modified xsi:type="dcterms:W3CDTF">2013-04-10T12:22:14Z</dcterms:modified>
  <cp:category/>
  <cp:version/>
  <cp:contentType/>
  <cp:contentStatus/>
</cp:coreProperties>
</file>